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10" activeTab="10"/>
  </bookViews>
  <sheets>
    <sheet name="Rebalans" sheetId="1" r:id="rId1"/>
    <sheet name="Novi plan nabave 2009.g." sheetId="2" r:id="rId2"/>
    <sheet name="REBALANS NABAVE 2009." sheetId="3" r:id="rId3"/>
    <sheet name="PLAN NABAVE 2010." sheetId="4" r:id="rId4"/>
    <sheet name="REBALANS NABAVE 2010." sheetId="5" r:id="rId5"/>
    <sheet name="PLAN NABAVE 2011." sheetId="6" r:id="rId6"/>
    <sheet name="I REBALANS PLANA NABAVE 2011." sheetId="7" r:id="rId7"/>
    <sheet name="II REBALANS PLANA NABAVE 2011." sheetId="8" r:id="rId8"/>
    <sheet name="PLAN NABAVE ZA 2012. GODINU" sheetId="9" r:id="rId9"/>
    <sheet name="PLAN NABAVE 2013. OŠ SRDOČI" sheetId="10" r:id="rId10"/>
    <sheet name="PLAN NABAVE 2016." sheetId="11" r:id="rId11"/>
  </sheets>
  <definedNames/>
  <calcPr fullCalcOnLoad="1"/>
</workbook>
</file>

<file path=xl/sharedStrings.xml><?xml version="1.0" encoding="utf-8"?>
<sst xmlns="http://schemas.openxmlformats.org/spreadsheetml/2006/main" count="3269" uniqueCount="646">
  <si>
    <t>DOM MLADIH</t>
  </si>
  <si>
    <t>Red. broj</t>
  </si>
  <si>
    <t>NAZIV PREDMETA NABAVE</t>
  </si>
  <si>
    <t>POVEĆANJE/ SMANJENJE</t>
  </si>
  <si>
    <t>INDEX 5/3</t>
  </si>
  <si>
    <t>IZVOR SREDSTAVA</t>
  </si>
  <si>
    <t>VLASTITA SREDSTVA</t>
  </si>
  <si>
    <t>SREDSTVA PRORAČUNA</t>
  </si>
  <si>
    <t>3.</t>
  </si>
  <si>
    <t>4.</t>
  </si>
  <si>
    <t>5.3</t>
  </si>
  <si>
    <t>- alati električni</t>
  </si>
  <si>
    <t>5.4</t>
  </si>
  <si>
    <t>- ukrasni nakit</t>
  </si>
  <si>
    <t>6.</t>
  </si>
  <si>
    <t>7.</t>
  </si>
  <si>
    <t>USLUGE TELEFONA</t>
  </si>
  <si>
    <t>7.1</t>
  </si>
  <si>
    <t>- fiksni</t>
  </si>
  <si>
    <t>- mobilni</t>
  </si>
  <si>
    <t>7.3</t>
  </si>
  <si>
    <t>8.</t>
  </si>
  <si>
    <t>8.1</t>
  </si>
  <si>
    <t>- održavanje fotokop.aparata</t>
  </si>
  <si>
    <t>8.2</t>
  </si>
  <si>
    <t>8.3</t>
  </si>
  <si>
    <t>- održavanje kuhinjskih aparata</t>
  </si>
  <si>
    <t>8.4</t>
  </si>
  <si>
    <t>- održavanje klima uređaja</t>
  </si>
  <si>
    <t>8.5</t>
  </si>
  <si>
    <t>- održavanje kompjutera</t>
  </si>
  <si>
    <t>8.6</t>
  </si>
  <si>
    <t>- održavanje strojeva</t>
  </si>
  <si>
    <t>9.</t>
  </si>
  <si>
    <t>9.1</t>
  </si>
  <si>
    <t>- elektronski medij</t>
  </si>
  <si>
    <t>9.2</t>
  </si>
  <si>
    <t>- tisak</t>
  </si>
  <si>
    <t>9.3</t>
  </si>
  <si>
    <t>- promiđbeni materijali</t>
  </si>
  <si>
    <t>10.</t>
  </si>
  <si>
    <t>10.1</t>
  </si>
  <si>
    <t>- najam automobila</t>
  </si>
  <si>
    <t>11.1</t>
  </si>
  <si>
    <t>- sistematski pregled</t>
  </si>
  <si>
    <t>12.</t>
  </si>
  <si>
    <t>13.</t>
  </si>
  <si>
    <t>14.</t>
  </si>
  <si>
    <t>14.1</t>
  </si>
  <si>
    <t>- ažuriranje računalnih baza</t>
  </si>
  <si>
    <t>- ostale računalne usluge</t>
  </si>
  <si>
    <t>15.</t>
  </si>
  <si>
    <t>15.1</t>
  </si>
  <si>
    <t>- grafičke i tiskarske usluge,kopiranje</t>
  </si>
  <si>
    <t>15.2</t>
  </si>
  <si>
    <t>- izrada fotografija</t>
  </si>
  <si>
    <t>15.3</t>
  </si>
  <si>
    <t>- ostale nespomenute usluge</t>
  </si>
  <si>
    <t>16.1</t>
  </si>
  <si>
    <t>16.2</t>
  </si>
  <si>
    <t>17.1</t>
  </si>
  <si>
    <t>- ugostiteljske usluge</t>
  </si>
  <si>
    <t>17.2</t>
  </si>
  <si>
    <t>- pokloni</t>
  </si>
  <si>
    <t>17.3</t>
  </si>
  <si>
    <t>- ostalo</t>
  </si>
  <si>
    <t>18.</t>
  </si>
  <si>
    <t>18.1</t>
  </si>
  <si>
    <t>18.2</t>
  </si>
  <si>
    <t>18.3</t>
  </si>
  <si>
    <t>- rtv pristojba</t>
  </si>
  <si>
    <t>19.1</t>
  </si>
  <si>
    <t>19.3</t>
  </si>
  <si>
    <t>19.5</t>
  </si>
  <si>
    <t>20.1</t>
  </si>
  <si>
    <t>22.</t>
  </si>
  <si>
    <t>23.</t>
  </si>
  <si>
    <t>24.</t>
  </si>
  <si>
    <t>24.1</t>
  </si>
  <si>
    <t>SVEUKUPNO</t>
  </si>
  <si>
    <t xml:space="preserve">      RIJEKA</t>
  </si>
  <si>
    <t>1.1</t>
  </si>
  <si>
    <t>1.2</t>
  </si>
  <si>
    <t>1.3</t>
  </si>
  <si>
    <t>1.4</t>
  </si>
  <si>
    <t>1.5</t>
  </si>
  <si>
    <t>1.6</t>
  </si>
  <si>
    <t>-stručna literatura</t>
  </si>
  <si>
    <t>-mat.za čišćenje</t>
  </si>
  <si>
    <t>-proizvodi za hig.potrebe</t>
  </si>
  <si>
    <t>-ostali mat.</t>
  </si>
  <si>
    <t>-didaktika</t>
  </si>
  <si>
    <t>1.</t>
  </si>
  <si>
    <t>-prehrambeni proizv široke potrošnje</t>
  </si>
  <si>
    <t>-voće i povrće</t>
  </si>
  <si>
    <t>-kruh</t>
  </si>
  <si>
    <t>-svježe meso i mesni proizvodi</t>
  </si>
  <si>
    <t>-svježe meso peradi</t>
  </si>
  <si>
    <t>-zamrznuto voće i povrće, tijesto, riba</t>
  </si>
  <si>
    <t>-flaširana voda</t>
  </si>
  <si>
    <t>-sendvići za takmičenja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</si>
  <si>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</si>
  <si>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</si>
  <si>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</si>
  <si>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</si>
  <si>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</si>
  <si>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</si>
  <si>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</si>
  <si>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</si>
  <si>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</si>
  <si>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</si>
  <si>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- posuđe i čaše</t>
  </si>
  <si>
    <t>- alati mehanički</t>
  </si>
  <si>
    <t>5.</t>
  </si>
  <si>
    <t>5.1</t>
  </si>
  <si>
    <t>5.2</t>
  </si>
  <si>
    <t>- ostali sitni inventar</t>
  </si>
  <si>
    <t>USLUGE PRIJEVOZA DVORAC</t>
  </si>
  <si>
    <t>- internet</t>
  </si>
  <si>
    <t>UREDSKA OPREMA I NAMJEŠTAJ-4221</t>
  </si>
  <si>
    <t>KOMUNIKACIJSKA OPREMA -4222</t>
  </si>
  <si>
    <t>INSTRUMENTI UREĐAJI I STROJEVI - 4225</t>
  </si>
  <si>
    <t>UREĐAJI, STROJEVI I OPREMA ZA OSTALE NAMJENE-4227</t>
  </si>
  <si>
    <t>NEMATERIJALNA PROIZV. IMOVINA-     426</t>
  </si>
  <si>
    <t>- antivirusni programi</t>
  </si>
  <si>
    <t>- osiguranje djece  u Dvorcu</t>
  </si>
  <si>
    <t>- osiguranje zaposlenika  i učenika</t>
  </si>
  <si>
    <t>- sudske pristojbe, takse</t>
  </si>
  <si>
    <t>- ostalo ( Indel zaštita )</t>
  </si>
  <si>
    <t>- PRIJENOSNO RAČUNALO- 3 kom</t>
  </si>
  <si>
    <t>19.8</t>
  </si>
  <si>
    <t>- SERVER RAČUNALO- 1 kom</t>
  </si>
  <si>
    <t>- MIKROFON - 2 kom</t>
  </si>
  <si>
    <t>- MAGNETNA PLOČA</t>
  </si>
  <si>
    <t>22.2</t>
  </si>
  <si>
    <t>23.1</t>
  </si>
  <si>
    <t>- zabavni računalni programi</t>
  </si>
  <si>
    <t>- ostali računalni programi ( licence )</t>
  </si>
  <si>
    <t>OPREMA ZA ODRŽAVANJE I ZAŠTITU -4223</t>
  </si>
  <si>
    <t>Ulaganja u računalne programe - 4262</t>
  </si>
  <si>
    <t xml:space="preserve">     bez PDV-a</t>
  </si>
  <si>
    <t>19.9</t>
  </si>
  <si>
    <t>-USISIVAČI -KOM 2</t>
  </si>
  <si>
    <t>- STOLOVI UGOSTITELJSKI -8 K</t>
  </si>
  <si>
    <t>- STOLICE UGOSTITELJSKE -60</t>
  </si>
  <si>
    <t>- STOLICE - 12 KOM</t>
  </si>
  <si>
    <t>- UGRADBENI ORMARI - 2 KOM</t>
  </si>
  <si>
    <t>GLAZBENA-VIDEO LINIJA</t>
  </si>
  <si>
    <t>- OSOBNI AUTOMOBIL</t>
  </si>
  <si>
    <t>- VUČNICA ZA SNIJEG</t>
  </si>
  <si>
    <t>25.</t>
  </si>
  <si>
    <t>25.1</t>
  </si>
  <si>
    <t>25.2</t>
  </si>
  <si>
    <t>26.</t>
  </si>
  <si>
    <t>26.1</t>
  </si>
  <si>
    <t>26.2</t>
  </si>
  <si>
    <t>26.3</t>
  </si>
  <si>
    <t>26.4</t>
  </si>
  <si>
    <t>26.5</t>
  </si>
  <si>
    <t>DUGOTRAJNA IMOVINA-42</t>
  </si>
  <si>
    <t>9.4</t>
  </si>
  <si>
    <t>- ostale usluge promiđbe</t>
  </si>
  <si>
    <t>PRIJEVOZNA SREDSTVA-423</t>
  </si>
  <si>
    <t>CPV</t>
  </si>
  <si>
    <t>Sredstva za čišćenje</t>
  </si>
  <si>
    <t>uredski materijal</t>
  </si>
  <si>
    <t>24513000-4</t>
  </si>
  <si>
    <t>21221000-8</t>
  </si>
  <si>
    <t>Toaletni papir, rupčići, ručnici i salvete</t>
  </si>
  <si>
    <t>36153000-8</t>
  </si>
  <si>
    <t>Oprema za obrazovne namjene</t>
  </si>
  <si>
    <t>OPIS</t>
  </si>
  <si>
    <t>01131000-4</t>
  </si>
  <si>
    <t>Voće i orašasti plodovi</t>
  </si>
  <si>
    <t>01121000-1</t>
  </si>
  <si>
    <t>Povrće</t>
  </si>
  <si>
    <t>15112000-6</t>
  </si>
  <si>
    <t>Perad</t>
  </si>
  <si>
    <t>mlijeko i mliječni proizvodi</t>
  </si>
  <si>
    <t>15331000-7</t>
  </si>
  <si>
    <t>Prerađeno povrće</t>
  </si>
  <si>
    <t>15332000-4</t>
  </si>
  <si>
    <t>Prerađeno voće i orašasti plodovi</t>
  </si>
  <si>
    <t>15229000-9</t>
  </si>
  <si>
    <t>Zamrznuti riblji proizvodi</t>
  </si>
  <si>
    <t>15981000-8</t>
  </si>
  <si>
    <t>Mineralna voda</t>
  </si>
  <si>
    <t>26132000-2</t>
  </si>
  <si>
    <t>Čaše za piće</t>
  </si>
  <si>
    <t>28512000-4</t>
  </si>
  <si>
    <t>Metalni stolni, kuhinjski i drugi predmeti za kućanstvo</t>
  </si>
  <si>
    <t>29823000-4</t>
  </si>
  <si>
    <t>Električni alati</t>
  </si>
  <si>
    <t>64212000-5 (2)</t>
  </si>
  <si>
    <t>50313000-2</t>
  </si>
  <si>
    <t>Održavanje i popravljanje reprografskih strojeva</t>
  </si>
  <si>
    <t>50413000-3</t>
  </si>
  <si>
    <t>Usluge popravaka i održavanja kontrolnih aparata</t>
  </si>
  <si>
    <t>50882000-1</t>
  </si>
  <si>
    <t>Usluge popravljanja i održavanja ugostiteljske opreme</t>
  </si>
  <si>
    <t>Održavanje i popravljanje računalne opreme</t>
  </si>
  <si>
    <t>50312000-6</t>
  </si>
  <si>
    <t>30190000-7</t>
  </si>
  <si>
    <t>Razna uredska oprema i potrepštine</t>
  </si>
  <si>
    <t>22100000-1</t>
  </si>
  <si>
    <t>Tiskane knjige, brošure i leci</t>
  </si>
  <si>
    <t>15800000-6</t>
  </si>
  <si>
    <t>Razni prehrambeni proizvodi</t>
  </si>
  <si>
    <t>15810000-9</t>
  </si>
  <si>
    <t>Krušni proizvodi, svježa peciva i kolači</t>
  </si>
  <si>
    <t>15100000-9</t>
  </si>
  <si>
    <t>Životinjski proizvodi, meso i mesni proizvodi</t>
  </si>
  <si>
    <t>15500000-3</t>
  </si>
  <si>
    <t>Mliječni proizvodi</t>
  </si>
  <si>
    <t>60110000-2 (1)</t>
  </si>
  <si>
    <t>64210000-1 (2)</t>
  </si>
  <si>
    <t>- održavanje vatrogasnih aparata</t>
  </si>
  <si>
    <t>50730000-1</t>
  </si>
  <si>
    <t>Usluge popravaka i održavanja rashladnih skupina</t>
  </si>
  <si>
    <t>74400000-3</t>
  </si>
  <si>
    <t>Usluge oglašavanja i marketinga</t>
  </si>
  <si>
    <t>34110000-1</t>
  </si>
  <si>
    <t>Osobni automobili</t>
  </si>
  <si>
    <t>50312000-5</t>
  </si>
  <si>
    <t>78100000-8</t>
  </si>
  <si>
    <t>66331000-9</t>
  </si>
  <si>
    <t>Usluge osiguranja od nesreća i zdravstveno osiguranje</t>
  </si>
  <si>
    <t>55300000-3</t>
  </si>
  <si>
    <t>Restoranske usluge i usluge posluživanja hrane</t>
  </si>
  <si>
    <t>75231000-4</t>
  </si>
  <si>
    <t>Sudske usluge</t>
  </si>
  <si>
    <t>74870000-8</t>
  </si>
  <si>
    <t>Razne usluge za poduzeća</t>
  </si>
  <si>
    <t>30213000-5</t>
  </si>
  <si>
    <t>Osobna računala</t>
  </si>
  <si>
    <t>30231000-7</t>
  </si>
  <si>
    <t>Računala i pisači</t>
  </si>
  <si>
    <t>36131000-8</t>
  </si>
  <si>
    <t>Kuhinjski namještaj i oprema</t>
  </si>
  <si>
    <t>30211000-1</t>
  </si>
  <si>
    <t>Veliko računalo (mainframe)</t>
  </si>
  <si>
    <t>36115000-0</t>
  </si>
  <si>
    <t>Stolice</t>
  </si>
  <si>
    <t>36121000-5</t>
  </si>
  <si>
    <t>Uredski namještaj</t>
  </si>
  <si>
    <t>32330000-5</t>
  </si>
  <si>
    <t>Aparati za snimanje i reprodukciju zvuka i slike</t>
  </si>
  <si>
    <t>32341000-5</t>
  </si>
  <si>
    <t>Mikrofoni</t>
  </si>
  <si>
    <t>29230000-0</t>
  </si>
  <si>
    <t>Oprema za hlađenje i provjetravanje</t>
  </si>
  <si>
    <t>29710000-9</t>
  </si>
  <si>
    <t>29569000-5</t>
  </si>
  <si>
    <t>Usisivači i strojevi za laštenje podova, isključujući one za  kućanstvo</t>
  </si>
  <si>
    <t>36621000-0</t>
  </si>
  <si>
    <t>Školske ploče</t>
  </si>
  <si>
    <t>29300000-2</t>
  </si>
  <si>
    <t>29246000-5</t>
  </si>
  <si>
    <t>29523000-1</t>
  </si>
  <si>
    <t>Građevni strojevi</t>
  </si>
  <si>
    <t>30242000-7</t>
  </si>
  <si>
    <t>Sigurnosna programska oprema</t>
  </si>
  <si>
    <t>30249000-6</t>
  </si>
  <si>
    <t>Razna programska oprema</t>
  </si>
  <si>
    <t>PLAN                   ZA 2008.</t>
  </si>
  <si>
    <t>55520000-1</t>
  </si>
  <si>
    <t>Usluge dostavljanja pripremljene hrane (catering)</t>
  </si>
  <si>
    <t>23122000-8</t>
  </si>
  <si>
    <t>Loživa ulja</t>
  </si>
  <si>
    <t>26133000-9</t>
  </si>
  <si>
    <t>Stakleni proizvodi</t>
  </si>
  <si>
    <t>22110000-4</t>
  </si>
  <si>
    <t>Tiskane knjige</t>
  </si>
  <si>
    <t>01122000-8</t>
  </si>
  <si>
    <t>Proizvodi hortikulture</t>
  </si>
  <si>
    <t>23111000-8</t>
  </si>
  <si>
    <t>Motorni benzin i avionski benzin</t>
  </si>
  <si>
    <t>23210000-2</t>
  </si>
  <si>
    <t>Propan i butan</t>
  </si>
  <si>
    <t>Posteljno rublje</t>
  </si>
  <si>
    <t xml:space="preserve">Usluge kopnenog prijevoza putnika </t>
  </si>
  <si>
    <t xml:space="preserve">Telefonske usluge i usluge prijenosa podataka </t>
  </si>
  <si>
    <t xml:space="preserve">Usluge mobilne telefonije </t>
  </si>
  <si>
    <t>74121000-3</t>
  </si>
  <si>
    <t>Računovodstvene i revizijske usluge</t>
  </si>
  <si>
    <t>92312000-1</t>
  </si>
  <si>
    <t>Umjetničke usluge</t>
  </si>
  <si>
    <t>5.5</t>
  </si>
  <si>
    <t>17212000-2</t>
  </si>
  <si>
    <t>-</t>
  </si>
  <si>
    <t>15842000-2</t>
  </si>
  <si>
    <t>Čokolada i proizvodi od šećera</t>
  </si>
  <si>
    <t>15900000-7</t>
  </si>
  <si>
    <t>Pića</t>
  </si>
  <si>
    <t>-lož ulje</t>
  </si>
  <si>
    <t>USLUGE PROMIĐBE IINFORMIRANJA</t>
  </si>
  <si>
    <t>Osobni automobili-najam</t>
  </si>
  <si>
    <t>Tiskarske usluge(prom.materijala i drugo)</t>
  </si>
  <si>
    <t>74812000-4</t>
  </si>
  <si>
    <t>Usluga razvijanja fotografija</t>
  </si>
  <si>
    <t>85120000-6</t>
  </si>
  <si>
    <t>Usluge liječ.ordinacija i srodne usluge-sist</t>
  </si>
  <si>
    <t>8512000-6</t>
  </si>
  <si>
    <t>Usluge liječ.ordinacija i srodne usluge-dvorac</t>
  </si>
  <si>
    <r>
      <t>NOVI PLAN                ZA 2008</t>
    </r>
    <r>
      <rPr>
        <sz val="12"/>
        <rFont val="Arial"/>
        <family val="2"/>
      </rPr>
      <t>.</t>
    </r>
  </si>
  <si>
    <t>28621000-1</t>
  </si>
  <si>
    <t>Ručni  alati (lopate,vile,grablje)</t>
  </si>
  <si>
    <t>28622000-8</t>
  </si>
  <si>
    <t>Razni ručni alati (kliješta,svrdla,čekići)</t>
  </si>
  <si>
    <t xml:space="preserve"> -</t>
  </si>
  <si>
    <t>- RAČUNALA - 11 kom</t>
  </si>
  <si>
    <t>- KLIMA UREĐAJ- KOM 3</t>
  </si>
  <si>
    <t>- KOSILICA-KOM 1</t>
  </si>
  <si>
    <t>- STROJ ZA PRANJE RUBLJA- 1</t>
  </si>
  <si>
    <t>- STROJ ZA PRANJE SUĐA-1</t>
  </si>
  <si>
    <t>- STROJ ZA GLAĆANJE- KOM 1</t>
  </si>
  <si>
    <t>- STOLOVI ZA RAČUNALA-10 K</t>
  </si>
  <si>
    <t>36151000-4</t>
  </si>
  <si>
    <r>
      <t>SPORTSKA I GLAZBENA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OPREMA-4226</t>
    </r>
  </si>
  <si>
    <t>3.0</t>
  </si>
  <si>
    <t>3.1</t>
  </si>
  <si>
    <t>3.2</t>
  </si>
  <si>
    <t>3.3</t>
  </si>
  <si>
    <t>4.1</t>
  </si>
  <si>
    <t>4.2</t>
  </si>
  <si>
    <t>- razni lokoti i brave</t>
  </si>
  <si>
    <t>4.3</t>
  </si>
  <si>
    <t>- dijelovi električnih aparata za kučanstvo</t>
  </si>
  <si>
    <t>28800000-0</t>
  </si>
  <si>
    <t>- materijali i pribor za gradnju</t>
  </si>
  <si>
    <t>28631000-4</t>
  </si>
  <si>
    <t>29716000-1</t>
  </si>
  <si>
    <t xml:space="preserve">- </t>
  </si>
  <si>
    <t>5.6</t>
  </si>
  <si>
    <t>5.7</t>
  </si>
  <si>
    <t>7.2</t>
  </si>
  <si>
    <r>
      <t>11</t>
    </r>
    <r>
      <rPr>
        <sz val="12"/>
        <rFont val="Times New Roman"/>
        <family val="0"/>
      </rPr>
      <t>.</t>
    </r>
  </si>
  <si>
    <t>11.2</t>
  </si>
  <si>
    <t>14.2</t>
  </si>
  <si>
    <r>
      <t>16</t>
    </r>
    <r>
      <rPr>
        <sz val="12"/>
        <rFont val="Times New Roman"/>
        <family val="0"/>
      </rPr>
      <t>.</t>
    </r>
  </si>
  <si>
    <r>
      <t>17</t>
    </r>
    <r>
      <rPr>
        <sz val="12"/>
        <rFont val="Times New Roman"/>
        <family val="0"/>
      </rPr>
      <t>.</t>
    </r>
  </si>
  <si>
    <t>- HLADNJACI - KOM 2              A80</t>
  </si>
  <si>
    <t>17.4</t>
  </si>
  <si>
    <t>17.5</t>
  </si>
  <si>
    <t>17.6</t>
  </si>
  <si>
    <t>19.</t>
  </si>
  <si>
    <t>19.2</t>
  </si>
  <si>
    <t>19.4</t>
  </si>
  <si>
    <t>19.6</t>
  </si>
  <si>
    <t>19.7</t>
  </si>
  <si>
    <t>20.</t>
  </si>
  <si>
    <r>
      <t>21</t>
    </r>
    <r>
      <rPr>
        <sz val="12"/>
        <rFont val="Times New Roman"/>
        <family val="1"/>
      </rPr>
      <t>.</t>
    </r>
  </si>
  <si>
    <t>25.3</t>
  </si>
  <si>
    <t>25.4</t>
  </si>
  <si>
    <t>25.5</t>
  </si>
  <si>
    <t>27.</t>
  </si>
  <si>
    <t>27.1</t>
  </si>
  <si>
    <t>POSTROJENJA I OPREMA-422</t>
  </si>
  <si>
    <t>PRIJEVOZNA SREDSTVA U CESTOVNOM PROMETU-423</t>
  </si>
  <si>
    <t>-4231</t>
  </si>
  <si>
    <t>27.2</t>
  </si>
  <si>
    <t>27.3</t>
  </si>
  <si>
    <t>RASHODI ZA MATERIJAL I ENERGIJU-322</t>
  </si>
  <si>
    <t>UREDSKI MATERIJAL-3221</t>
  </si>
  <si>
    <t>MATERIJAL I SIROVINE-3222</t>
  </si>
  <si>
    <t>ENERGIJA-3223</t>
  </si>
  <si>
    <t>MATERIJAL I DIJELOVI ZA TEK.I INVEST. ODRŽAVANJE-3224</t>
  </si>
  <si>
    <t>SITAN INVENTAR-3225</t>
  </si>
  <si>
    <t>RASHODI ZA USLUGE-323</t>
  </si>
  <si>
    <t>USLUGE TELEFONA POŠTE I PRIJEVOZA-3231</t>
  </si>
  <si>
    <t>USLUGE TEKUĆEG I INVESTICIJSKOG ODRŽAV.-3232</t>
  </si>
  <si>
    <t>-3233</t>
  </si>
  <si>
    <t>ZAKUPNINE I NAJAMNINE-3235</t>
  </si>
  <si>
    <t>ZDRASTVENE USLUGE-3236</t>
  </si>
  <si>
    <t>OSTALE USLUGE-GRAFIČKE-3239</t>
  </si>
  <si>
    <t>PREMIJE OSIGURANJA-3292</t>
  </si>
  <si>
    <t>REPREZENTACIJA-3293</t>
  </si>
  <si>
    <t>KNJIGOVODSTVENE USLUGE-3237</t>
  </si>
  <si>
    <t>RAČUNALNE USLUGE-3238</t>
  </si>
  <si>
    <t>OSTALI NESPOMENUTI RASHODI POSLOVANJA-3299</t>
  </si>
  <si>
    <t>USLUGE ANIMACIJE-3237</t>
  </si>
  <si>
    <t>POSLOVANJA-329</t>
  </si>
  <si>
    <t>Strojevi za pranje suđa koji nisu za kučanstvo</t>
  </si>
  <si>
    <t>Električni aparati za kućanstvo-stroj za pranje rublja</t>
  </si>
  <si>
    <t>-Električni aparati za kučanstvo- stroj za glačanje</t>
  </si>
  <si>
    <t>Električni aparati za kućanstvo-hladnjaci</t>
  </si>
  <si>
    <t>Strojevi za poljoprivredu, hortikulturu i šumarstvo-kosilica</t>
  </si>
  <si>
    <t xml:space="preserve"> PLAN NABAVE ZA 2008.GODINU-REBALANS</t>
  </si>
  <si>
    <t>4</t>
  </si>
  <si>
    <t>PLANIRANI IZNOS SREDSTAVA (s PDV-om)</t>
  </si>
  <si>
    <t>-ostali mat. za potrebe poslovanja</t>
  </si>
  <si>
    <t>- službena odjeća i obuća</t>
  </si>
  <si>
    <t>- pedagoška dokumentacija</t>
  </si>
  <si>
    <t>1.7</t>
  </si>
  <si>
    <t>1.8</t>
  </si>
  <si>
    <t>- časopisi za djecu</t>
  </si>
  <si>
    <t>- trajne i polutrajne slame</t>
  </si>
  <si>
    <t>-kruh i krušni proizvodi</t>
  </si>
  <si>
    <t>- sirevi</t>
  </si>
  <si>
    <t>- pizze</t>
  </si>
  <si>
    <t>- mlijeko i mliječni proizvodi</t>
  </si>
  <si>
    <t>- sokovi</t>
  </si>
  <si>
    <t>- materijali za "Lijepu školu"</t>
  </si>
  <si>
    <t>- gotovi sendvići</t>
  </si>
  <si>
    <t>- ručkovi za Produženi boravak</t>
  </si>
  <si>
    <t>- ledeni čajevi</t>
  </si>
  <si>
    <t>2.10</t>
  </si>
  <si>
    <t>2.11</t>
  </si>
  <si>
    <t>2.12</t>
  </si>
  <si>
    <t>2.13</t>
  </si>
  <si>
    <t>2.14</t>
  </si>
  <si>
    <t>- paštete</t>
  </si>
  <si>
    <t>-troškovi centralnog grijanja</t>
  </si>
  <si>
    <t>- razni vijci, materijali za farbanje, električne instalacije</t>
  </si>
  <si>
    <t>- telefonske usluge</t>
  </si>
  <si>
    <t>- poštarina</t>
  </si>
  <si>
    <t>- prijevoz</t>
  </si>
  <si>
    <t>6.1</t>
  </si>
  <si>
    <t>6.2</t>
  </si>
  <si>
    <t>6.3</t>
  </si>
  <si>
    <t>6.4</t>
  </si>
  <si>
    <t>- usluge održavanja građevinskog objekta</t>
  </si>
  <si>
    <t>- šivanje karnevalskih kostima</t>
  </si>
  <si>
    <t>KOMUNALNE USLUGE-3234</t>
  </si>
  <si>
    <t>- opskrba vodom</t>
  </si>
  <si>
    <t>- odvoz komunalnog otpada</t>
  </si>
  <si>
    <t>- čuvanje objekta</t>
  </si>
  <si>
    <t>9.5</t>
  </si>
  <si>
    <t>- komunalna naknada</t>
  </si>
  <si>
    <t>- vodovodna naknada</t>
  </si>
  <si>
    <t>9.6</t>
  </si>
  <si>
    <t>- ostale komunalne usluge</t>
  </si>
  <si>
    <r>
      <t>10</t>
    </r>
    <r>
      <rPr>
        <sz val="12"/>
        <rFont val="Times New Roman"/>
        <family val="0"/>
      </rPr>
      <t>.</t>
    </r>
  </si>
  <si>
    <t>- kontrola čistoće kuhinje</t>
  </si>
  <si>
    <t>10.2</t>
  </si>
  <si>
    <t>11.</t>
  </si>
  <si>
    <t>13.1</t>
  </si>
  <si>
    <t>13.2</t>
  </si>
  <si>
    <t>INTELEKTUALNE I OSOBNE USLUGE-3237</t>
  </si>
  <si>
    <t>- ugovori o djelu</t>
  </si>
  <si>
    <t>- tečaj šaha</t>
  </si>
  <si>
    <t>13.3</t>
  </si>
  <si>
    <t>ČLANARINE-3294</t>
  </si>
  <si>
    <t>- članarine</t>
  </si>
  <si>
    <t>- prijevoz djece DPP</t>
  </si>
  <si>
    <t>- ostali nespomenuti rashodi</t>
  </si>
  <si>
    <t>BANKOVNE USLUGE I USLUGE PLATNOG PROMETA-3431</t>
  </si>
  <si>
    <t>- uredski strojevi</t>
  </si>
  <si>
    <t>- školski namještaj</t>
  </si>
  <si>
    <t>- ostala oprema</t>
  </si>
  <si>
    <t>KNJIGE ZA BIBLIOTEKU</t>
  </si>
  <si>
    <t xml:space="preserve"> PLAN NABAVE ZA 2009.GODINU</t>
  </si>
  <si>
    <t>-prehrambeni proizv široke potrošnje (šećer, čajevi, sirupi, filter čajevi, lino lade)</t>
  </si>
  <si>
    <t>- jogurti</t>
  </si>
  <si>
    <t>-razni kolači i slastice-čokolada</t>
  </si>
  <si>
    <t>- razni kolači i slastice-marmelada</t>
  </si>
  <si>
    <t>2.15</t>
  </si>
  <si>
    <t>2.16</t>
  </si>
  <si>
    <t>- električna energija-mrežarina</t>
  </si>
  <si>
    <t>-električna energija-utrošeni kilovati</t>
  </si>
  <si>
    <t>- sitan inventar za školsku kuhinju, nastavu, radionu</t>
  </si>
  <si>
    <t>- usluge održavanja postrojenja i opreme</t>
  </si>
  <si>
    <t>- ostale usluge promidžbe</t>
  </si>
  <si>
    <t>USLUGE PROMIDŽBE I INFORMIRANJA-3233</t>
  </si>
  <si>
    <t>- sistematski pregledi</t>
  </si>
  <si>
    <t>11.3</t>
  </si>
  <si>
    <t>11.4</t>
  </si>
  <si>
    <t>- autorski honorari</t>
  </si>
  <si>
    <t>- usluge student servisa</t>
  </si>
  <si>
    <t>11.5</t>
  </si>
  <si>
    <t>- ostale intelektualne usluge</t>
  </si>
  <si>
    <t>12.1</t>
  </si>
  <si>
    <t>- ostale nespomenute usluge (uramljenje slika, eko vrećice, i sl.)</t>
  </si>
  <si>
    <r>
      <t>14</t>
    </r>
    <r>
      <rPr>
        <sz val="12"/>
        <rFont val="Times New Roman"/>
        <family val="0"/>
      </rPr>
      <t>.</t>
    </r>
  </si>
  <si>
    <r>
      <t>15</t>
    </r>
    <r>
      <rPr>
        <sz val="12"/>
        <rFont val="Times New Roman"/>
        <family val="0"/>
      </rPr>
      <t>.</t>
    </r>
  </si>
  <si>
    <t>17.</t>
  </si>
  <si>
    <t>-bankovne usluge</t>
  </si>
  <si>
    <t>ZATEZNE KAMATE-3433</t>
  </si>
  <si>
    <t>-zatezne kamate</t>
  </si>
  <si>
    <t>24.2</t>
  </si>
  <si>
    <t>-knjige za biblioteku</t>
  </si>
  <si>
    <t>RIJEKA, 31.12.2008.</t>
  </si>
  <si>
    <t xml:space="preserve">RAČUNOVOĐA: </t>
  </si>
  <si>
    <t>RAVNATELJ:</t>
  </si>
  <si>
    <t>ANIĆ LOREDANA</t>
  </si>
  <si>
    <t>IVAN VUKIĆ, PROF.</t>
  </si>
  <si>
    <t>-uredski materijal</t>
  </si>
  <si>
    <t>-pekarski proizvodi (krafne, muffini, burek, croisant, piroške, savijače)</t>
  </si>
  <si>
    <t>- gotovi sendviči</t>
  </si>
  <si>
    <t>RIJEKA, 29.12.2009.</t>
  </si>
  <si>
    <t xml:space="preserve"> PLAN NABAVE ZA 2010.GODINU</t>
  </si>
  <si>
    <t>REBALANS PLANA NABAVE ZA 2009.GODINU</t>
  </si>
  <si>
    <t>- razni materijali čaše, žlice, salvete</t>
  </si>
  <si>
    <t>- materijali za školsku kuhinju pvc čaše, žlice, salvete</t>
  </si>
  <si>
    <t>- materijal za projekt "Lijepa škola"</t>
  </si>
  <si>
    <t>16.3</t>
  </si>
  <si>
    <t>- troškovi kviza "Lijepa naša"</t>
  </si>
  <si>
    <t>PLANIRANI IZNOS SREDSTAVA (bez PDV-a)</t>
  </si>
  <si>
    <t>IZVOR FINANCIRANJA</t>
  </si>
  <si>
    <t>GRAD</t>
  </si>
  <si>
    <t>VLASTITI</t>
  </si>
  <si>
    <t>VLASTITI I GRAD</t>
  </si>
  <si>
    <t>VLASTITI, GRAD I MŽOŠ</t>
  </si>
  <si>
    <t>VLASTITI I</t>
  </si>
  <si>
    <t>MZOŠ</t>
  </si>
  <si>
    <t xml:space="preserve">VLASTITI </t>
  </si>
  <si>
    <t>- uredski materijal</t>
  </si>
  <si>
    <t>- stručna literatura</t>
  </si>
  <si>
    <t>- materijal za čišćenje</t>
  </si>
  <si>
    <t>- proizvodi za higijenske potrebe</t>
  </si>
  <si>
    <t>- ostali materijal za potrebe poslovanja</t>
  </si>
  <si>
    <t>- prehrambeni proizv široke potrošnje (šećer, čajevi, sirupi, filter    čajevi, lino lade)</t>
  </si>
  <si>
    <t>- voće i povrće</t>
  </si>
  <si>
    <t>- kruh i krušni proizvodi</t>
  </si>
  <si>
    <t>- pekarski proizvodi (krafne, muffini, burek, croisant, piroške, savijače)</t>
  </si>
  <si>
    <t>- troškovi centralnog grijanja</t>
  </si>
  <si>
    <t>- električna energija-utrošeni kilovati</t>
  </si>
  <si>
    <t>- bankovne usluge</t>
  </si>
  <si>
    <t>- zatezne kamate</t>
  </si>
  <si>
    <t>- knjige za biblioteku</t>
  </si>
  <si>
    <t xml:space="preserve"> REBALANS PLANA NABAVE ZA 2010.GODINU</t>
  </si>
  <si>
    <t>- časopisi za djecu, likovne mape, radni listići</t>
  </si>
  <si>
    <t xml:space="preserve">VLASTITI, GRAD </t>
  </si>
  <si>
    <t>GRAD, VLASTITI</t>
  </si>
  <si>
    <t>7.3.</t>
  </si>
  <si>
    <t xml:space="preserve">- hitne intervencije </t>
  </si>
  <si>
    <t>VLASTITI, MZOŠ</t>
  </si>
  <si>
    <t>13.4.</t>
  </si>
  <si>
    <t>-škola u prirodi</t>
  </si>
  <si>
    <t>OSTALE USLUGE-3239</t>
  </si>
  <si>
    <t xml:space="preserve">- ugostiteljske usluge </t>
  </si>
  <si>
    <t>GRAD, VLASTITI,MZOŠ</t>
  </si>
  <si>
    <t>- ostala oprema i uređaji</t>
  </si>
  <si>
    <t xml:space="preserve"> PLAN NABAVE ZA 2011.GODINU</t>
  </si>
  <si>
    <t>RIJEKA, 27.12.2010.</t>
  </si>
  <si>
    <t>3.4</t>
  </si>
  <si>
    <t>- plin</t>
  </si>
  <si>
    <t>- linijski prijevoz djece u školu radi preseljenja</t>
  </si>
  <si>
    <t>SLUŽBENA, RADNA I ZAŠTITNA ODJEĆA-3227</t>
  </si>
  <si>
    <t>- službena, radna i zaštitna odjeća</t>
  </si>
  <si>
    <t>7.4</t>
  </si>
  <si>
    <t>7.5</t>
  </si>
  <si>
    <t>10.3</t>
  </si>
  <si>
    <t>10.4</t>
  </si>
  <si>
    <t>10.5</t>
  </si>
  <si>
    <t>12.2</t>
  </si>
  <si>
    <t>12.3</t>
  </si>
  <si>
    <t>12.4</t>
  </si>
  <si>
    <t>14.3</t>
  </si>
  <si>
    <t>14.4</t>
  </si>
  <si>
    <t>14.5</t>
  </si>
  <si>
    <t>ostale usluge čuvanja imovine i slično</t>
  </si>
  <si>
    <t>- artikli za reprezentaciju</t>
  </si>
  <si>
    <t>16.</t>
  </si>
  <si>
    <t>PRISTOJBE I NAKNADE-3295</t>
  </si>
  <si>
    <t>- pristojbe i naknade</t>
  </si>
  <si>
    <t>- troškovi protokola</t>
  </si>
  <si>
    <t>19</t>
  </si>
  <si>
    <t>21</t>
  </si>
  <si>
    <t>21.1</t>
  </si>
  <si>
    <t>27</t>
  </si>
  <si>
    <t>RIJEKA, 04.10.2011.</t>
  </si>
  <si>
    <t>- industrijska oprema za školsku kuhinju</t>
  </si>
  <si>
    <t>- oprema za blagovaonu</t>
  </si>
  <si>
    <t>JAVNU NABAVU PROVELE OŠ U ČIJIM PROSTORIMA BORAVIMO OD 15.06.2011.</t>
  </si>
  <si>
    <t>I REBALANS PLANA NABAVE ZA 2011.GODINU</t>
  </si>
  <si>
    <t>II REBALANS PLANA NABAVE ZA 2011.GODINU</t>
  </si>
  <si>
    <t>RIJEKA, 27.12.2011.</t>
  </si>
  <si>
    <t>PLAN NABAVE ZA 2012. GODINU</t>
  </si>
  <si>
    <t>- čokoladni deserti (musse, tortice, čokse, pakirani kroasani)</t>
  </si>
  <si>
    <t>PROCJENJENA VRIJEDNOST</t>
  </si>
  <si>
    <t>EVIDENCIJSKI BROJ</t>
  </si>
  <si>
    <t>VRSTA POSTUPKA</t>
  </si>
  <si>
    <t>PLANIRANI POČETAK</t>
  </si>
  <si>
    <t>PLANIRANO TRAJANJE UGOVORA ILI OS</t>
  </si>
  <si>
    <t>UGOVOR ILI OS</t>
  </si>
  <si>
    <t>BAGATELNA NABAVA</t>
  </si>
  <si>
    <t>UGOVOR</t>
  </si>
  <si>
    <t>- čokoladni deserti (mousse, tortice, čokse, pakirani kroasani)</t>
  </si>
  <si>
    <t>1 EMV</t>
  </si>
  <si>
    <t>2 EMV</t>
  </si>
  <si>
    <t>3 EMV</t>
  </si>
  <si>
    <t>4 EMV</t>
  </si>
  <si>
    <t>01.03.2012.</t>
  </si>
  <si>
    <t>01.07.2011.</t>
  </si>
  <si>
    <t>1 GODINA</t>
  </si>
  <si>
    <t>6 MJESECI</t>
  </si>
  <si>
    <t>01.01.2012.</t>
  </si>
  <si>
    <t>RAVNATELJ :</t>
  </si>
  <si>
    <t>EMV 5/2011</t>
  </si>
  <si>
    <t>7.6.</t>
  </si>
  <si>
    <t>- linijski prijevoz djece u školu radi preseljenja za 2012.</t>
  </si>
  <si>
    <t>- linijski prijevoz djece u školu radi preseljenja za 2011.</t>
  </si>
  <si>
    <t>EVV 1/2011</t>
  </si>
  <si>
    <t>EMV 2/2011</t>
  </si>
  <si>
    <t>EMV 1/2011</t>
  </si>
  <si>
    <t>EMV 3/2011</t>
  </si>
  <si>
    <t>EMV 4/2011</t>
  </si>
  <si>
    <t>6 EMV2011</t>
  </si>
  <si>
    <t>OTVORENI POSTUPAK JN</t>
  </si>
  <si>
    <t>OGRAN.POSTUP. BEZ PRET.OBJAVE</t>
  </si>
  <si>
    <t>3.5.</t>
  </si>
  <si>
    <t>- plin (postupak JN provode OŠ Zamet, OŠ N.Tesla, DV Rijeka-)</t>
  </si>
  <si>
    <t xml:space="preserve"> PLAN NABAVE ZA 2013. GODINU</t>
  </si>
  <si>
    <t>RIJEKA, 27.12.2012.</t>
  </si>
  <si>
    <t>01.01.2013.</t>
  </si>
  <si>
    <t>12 MJESECI</t>
  </si>
  <si>
    <t xml:space="preserve">OGRANIČENI </t>
  </si>
  <si>
    <t>- oprema za knjižnicu</t>
  </si>
  <si>
    <t>12 MJSECI</t>
  </si>
  <si>
    <t>BAGATELNA NABAVA 100% PLAĆAJU ROD.</t>
  </si>
  <si>
    <t>PREGOVARAČKI BEZ PRETHODNE OBJAVE</t>
  </si>
  <si>
    <t>IVAN VUKIĆ, MR.SC.</t>
  </si>
  <si>
    <t>2</t>
  </si>
  <si>
    <t>- materijal za nastavu</t>
  </si>
  <si>
    <t>- mliječni proizvodi</t>
  </si>
  <si>
    <t>- riba</t>
  </si>
  <si>
    <t>- meso peradi i prerađevine</t>
  </si>
  <si>
    <t>- pizza cut</t>
  </si>
  <si>
    <t>- sendviči pohana piletina</t>
  </si>
  <si>
    <t>- artikli za pripremu čaja (čajevi, med, šećer)</t>
  </si>
  <si>
    <t>- sokovi voćni (nektar)</t>
  </si>
  <si>
    <t>- pekarski proizvodi (krafne, muffini, burek, croisant, piroške,kruh, peciva razna)</t>
  </si>
  <si>
    <t>- voće</t>
  </si>
  <si>
    <t>- povrće</t>
  </si>
  <si>
    <t>- svježe juneće i svinjsko meso i prerađevine</t>
  </si>
  <si>
    <t>- namazi od voća i orašastih plodova</t>
  </si>
  <si>
    <t>- žitarice i proizvodi od žitarica</t>
  </si>
  <si>
    <t>4-2014</t>
  </si>
  <si>
    <t>JAVNA NABAVA</t>
  </si>
  <si>
    <t>OKVIRNI SPORAZUM</t>
  </si>
  <si>
    <t>7.5.</t>
  </si>
  <si>
    <t>- naknada za uređenje voda</t>
  </si>
  <si>
    <t>KONCESIJA KD ČISTOĆA D.O.O. RIJEKA</t>
  </si>
  <si>
    <t>RJEŠENJE GRAD RIJEKA</t>
  </si>
  <si>
    <t>11.3.</t>
  </si>
  <si>
    <t>- preventivni zdravstveni pregledi (prema odredbama TKU)</t>
  </si>
  <si>
    <t>- informatička oprema (kompjuteri)</t>
  </si>
  <si>
    <t xml:space="preserve"> PLAN NABAVE ZA 2016. GODINU</t>
  </si>
  <si>
    <t>01.01.2016.</t>
  </si>
  <si>
    <t>- roba široke potrošnje (ulje, kakao, temeljci, citron, divka, papar, sol, ukiseljeno pov.)</t>
  </si>
  <si>
    <t>24 MJESECA</t>
  </si>
  <si>
    <t>01.01.2015.-31.12.2016.</t>
  </si>
  <si>
    <t>21.2</t>
  </si>
  <si>
    <t>- namještaj za učionice</t>
  </si>
  <si>
    <t>RIJEKA, 29.12.2015.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</si>
</sst>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#,##0.00\ &quot;kn&quot;"/>
  </numFmts>
  <fonts count="51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4"/>
      <name val="Times New Roman"/>
      <family val="0"/>
    </font>
    <font>
      <b/>
      <sz val="10"/>
      <name val="Arial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165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right" vertical="top" wrapText="1"/>
      <protection/>
    </xf>
    <xf numFmtId="165" fontId="8" fillId="0" borderId="15" xfId="0" applyNumberFormat="1" applyFont="1" applyFill="1" applyBorder="1" applyAlignment="1" applyProtection="1">
      <alignment horizontal="right" vertical="top" wrapText="1"/>
      <protection/>
    </xf>
    <xf numFmtId="4" fontId="11" fillId="0" borderId="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4" fontId="7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justify" vertical="justify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vertical="top" wrapText="1"/>
      <protection/>
    </xf>
    <xf numFmtId="49" fontId="13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Fill="1" applyBorder="1" applyAlignment="1" applyProtection="1">
      <alignment horizontal="left" vertical="top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12" xfId="0" applyNumberFormat="1" applyFont="1" applyFill="1" applyBorder="1" applyAlignment="1" applyProtection="1">
      <alignment horizontal="right" vertical="top" wrapText="1"/>
      <protection/>
    </xf>
    <xf numFmtId="4" fontId="7" fillId="0" borderId="12" xfId="0" applyNumberFormat="1" applyFont="1" applyFill="1" applyBorder="1" applyAlignment="1" applyProtection="1">
      <alignment vertical="top" wrapText="1"/>
      <protection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top" wrapText="1"/>
      <protection/>
    </xf>
    <xf numFmtId="0" fontId="7" fillId="0" borderId="13" xfId="0" applyNumberFormat="1" applyFont="1" applyFill="1" applyBorder="1" applyAlignment="1" applyProtection="1">
      <alignment horizontal="right" vertical="top" wrapText="1"/>
      <protection/>
    </xf>
    <xf numFmtId="4" fontId="7" fillId="0" borderId="13" xfId="0" applyNumberFormat="1" applyFont="1" applyFill="1" applyBorder="1" applyAlignment="1" applyProtection="1">
      <alignment vertical="top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justify" vertical="justify" wrapText="1"/>
      <protection/>
    </xf>
    <xf numFmtId="49" fontId="2" fillId="0" borderId="20" xfId="0" applyNumberFormat="1" applyFont="1" applyFill="1" applyBorder="1" applyAlignment="1" applyProtection="1">
      <alignment horizontal="left" vertical="top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" fontId="7" fillId="0" borderId="20" xfId="0" applyNumberFormat="1" applyFont="1" applyFill="1" applyBorder="1" applyAlignment="1" applyProtection="1">
      <alignment horizontal="right" vertical="top" wrapText="1"/>
      <protection/>
    </xf>
    <xf numFmtId="0" fontId="7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20" xfId="0" applyNumberFormat="1" applyFont="1" applyFill="1" applyBorder="1" applyAlignment="1" applyProtection="1">
      <alignment vertical="top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justify" vertical="justify" wrapText="1"/>
      <protection/>
    </xf>
    <xf numFmtId="49" fontId="7" fillId="0" borderId="18" xfId="0" applyNumberFormat="1" applyFont="1" applyFill="1" applyBorder="1" applyAlignment="1" applyProtection="1">
      <alignment horizontal="center" vertical="justify" wrapText="1"/>
      <protection/>
    </xf>
    <xf numFmtId="49" fontId="7" fillId="0" borderId="19" xfId="0" applyNumberFormat="1" applyFont="1" applyFill="1" applyBorder="1" applyAlignment="1" applyProtection="1">
      <alignment horizontal="justify" vertical="justify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3" xfId="0" applyNumberFormat="1" applyFont="1" applyFill="1" applyBorder="1" applyAlignment="1" applyProtection="1">
      <alignment horizontal="justify" vertical="justify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justify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8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 applyProtection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top" wrapText="1"/>
      <protection/>
    </xf>
    <xf numFmtId="165" fontId="8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165" fontId="3" fillId="0" borderId="0" xfId="0" applyNumberFormat="1" applyFont="1" applyFill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" fontId="8" fillId="0" borderId="23" xfId="0" applyNumberFormat="1" applyFont="1" applyFill="1" applyBorder="1" applyAlignment="1" applyProtection="1">
      <alignment horizontal="righ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top" wrapText="1"/>
      <protection/>
    </xf>
    <xf numFmtId="4" fontId="8" fillId="0" borderId="23" xfId="0" applyNumberFormat="1" applyFont="1" applyFill="1" applyBorder="1" applyAlignment="1" applyProtection="1">
      <alignment horizontal="right" vertical="top" wrapText="1"/>
      <protection/>
    </xf>
    <xf numFmtId="49" fontId="2" fillId="0" borderId="23" xfId="0" applyNumberFormat="1" applyFont="1" applyFill="1" applyBorder="1" applyAlignment="1" applyProtection="1">
      <alignment horizontal="left" vertical="top" wrapText="1"/>
      <protection/>
    </xf>
    <xf numFmtId="4" fontId="7" fillId="0" borderId="23" xfId="0" applyNumberFormat="1" applyFont="1" applyFill="1" applyBorder="1" applyAlignment="1" applyProtection="1">
      <alignment horizontal="right" vertical="center" wrapText="1"/>
      <protection/>
    </xf>
    <xf numFmtId="4" fontId="7" fillId="0" borderId="23" xfId="0" applyNumberFormat="1" applyFont="1" applyFill="1" applyBorder="1" applyAlignment="1" applyProtection="1">
      <alignment horizontal="right" vertical="top" wrapText="1"/>
      <protection/>
    </xf>
    <xf numFmtId="0" fontId="7" fillId="0" borderId="23" xfId="0" applyNumberFormat="1" applyFont="1" applyFill="1" applyBorder="1" applyAlignment="1" applyProtection="1">
      <alignment horizontal="right" vertical="top" wrapText="1"/>
      <protection/>
    </xf>
    <xf numFmtId="4" fontId="8" fillId="0" borderId="23" xfId="0" applyNumberFormat="1" applyFont="1" applyFill="1" applyBorder="1" applyAlignment="1" applyProtection="1">
      <alignment vertical="top" wrapText="1"/>
      <protection/>
    </xf>
    <xf numFmtId="4" fontId="7" fillId="0" borderId="23" xfId="0" applyNumberFormat="1" applyFont="1" applyFill="1" applyBorder="1" applyAlignment="1" applyProtection="1">
      <alignment vertical="top" wrapText="1"/>
      <protection/>
    </xf>
    <xf numFmtId="49" fontId="2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49" fontId="2" fillId="0" borderId="23" xfId="0" applyNumberFormat="1" applyFont="1" applyFill="1" applyBorder="1" applyAlignment="1" applyProtection="1">
      <alignment vertical="top" wrapText="1"/>
      <protection/>
    </xf>
    <xf numFmtId="49" fontId="1" fillId="0" borderId="23" xfId="0" applyNumberFormat="1" applyFont="1" applyFill="1" applyBorder="1" applyAlignment="1" applyProtection="1">
      <alignment vertical="top" wrapText="1"/>
      <protection/>
    </xf>
    <xf numFmtId="0" fontId="7" fillId="0" borderId="23" xfId="0" applyNumberFormat="1" applyFont="1" applyFill="1" applyBorder="1" applyAlignment="1" applyProtection="1">
      <alignment horizontal="left" vertical="top" wrapText="1"/>
      <protection/>
    </xf>
    <xf numFmtId="49" fontId="2" fillId="0" borderId="23" xfId="0" applyNumberFormat="1" applyFont="1" applyFill="1" applyBorder="1" applyAlignment="1" applyProtection="1">
      <alignment vertical="top" wrapText="1"/>
      <protection/>
    </xf>
    <xf numFmtId="4" fontId="7" fillId="0" borderId="23" xfId="0" applyNumberFormat="1" applyFont="1" applyFill="1" applyBorder="1" applyAlignment="1" applyProtection="1">
      <alignment horizontal="left" vertical="top" wrapText="1"/>
      <protection/>
    </xf>
    <xf numFmtId="2" fontId="7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2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vertical="top" wrapText="1"/>
      <protection/>
    </xf>
    <xf numFmtId="49" fontId="7" fillId="0" borderId="23" xfId="0" applyNumberFormat="1" applyFont="1" applyFill="1" applyBorder="1" applyAlignment="1" applyProtection="1">
      <alignment vertical="top" wrapText="1"/>
      <protection/>
    </xf>
    <xf numFmtId="0" fontId="5" fillId="0" borderId="23" xfId="0" applyNumberFormat="1" applyFont="1" applyFill="1" applyBorder="1" applyAlignment="1" applyProtection="1">
      <alignment horizontal="center" vertical="top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49" fontId="7" fillId="0" borderId="24" xfId="0" applyNumberFormat="1" applyFont="1" applyFill="1" applyBorder="1" applyAlignment="1" applyProtection="1">
      <alignment horizontal="justify" vertical="justify" wrapText="1"/>
      <protection/>
    </xf>
    <xf numFmtId="0" fontId="7" fillId="0" borderId="24" xfId="0" applyFont="1" applyBorder="1" applyAlignment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vertical="top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left" vertical="center" wrapText="1"/>
      <protection/>
    </xf>
    <xf numFmtId="49" fontId="7" fillId="0" borderId="28" xfId="0" applyNumberFormat="1" applyFont="1" applyFill="1" applyBorder="1" applyAlignment="1" applyProtection="1">
      <alignment vertical="top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29" xfId="0" applyNumberFormat="1" applyFont="1" applyFill="1" applyBorder="1" applyAlignment="1" applyProtection="1">
      <alignment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vertical="top" wrapText="1"/>
      <protection/>
    </xf>
    <xf numFmtId="0" fontId="0" fillId="0" borderId="32" xfId="0" applyNumberFormat="1" applyFont="1" applyFill="1" applyBorder="1" applyAlignment="1" applyProtection="1">
      <alignment vertical="top" wrapText="1"/>
      <protection/>
    </xf>
    <xf numFmtId="0" fontId="0" fillId="0" borderId="29" xfId="0" applyNumberFormat="1" applyFont="1" applyFill="1" applyBorder="1" applyAlignment="1" applyProtection="1">
      <alignment vertical="top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4" fontId="8" fillId="0" borderId="25" xfId="0" applyNumberFormat="1" applyFont="1" applyFill="1" applyBorder="1" applyAlignment="1" applyProtection="1">
      <alignment horizontal="right" vertical="center" wrapText="1"/>
      <protection/>
    </xf>
    <xf numFmtId="4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vertical="top" wrapText="1"/>
      <protection/>
    </xf>
    <xf numFmtId="0" fontId="5" fillId="0" borderId="31" xfId="0" applyNumberFormat="1" applyFont="1" applyFill="1" applyBorder="1" applyAlignment="1" applyProtection="1">
      <alignment vertical="top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9" fontId="7" fillId="0" borderId="34" xfId="0" applyNumberFormat="1" applyFont="1" applyFill="1" applyBorder="1" applyAlignment="1" applyProtection="1">
      <alignment horizontal="left" vertical="center" wrapText="1"/>
      <protection/>
    </xf>
    <xf numFmtId="2" fontId="3" fillId="0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35" xfId="0" applyNumberFormat="1" applyFont="1" applyFill="1" applyBorder="1" applyAlignment="1" applyProtection="1">
      <alignment vertical="top" wrapText="1"/>
      <protection/>
    </xf>
    <xf numFmtId="4" fontId="8" fillId="0" borderId="35" xfId="0" applyNumberFormat="1" applyFont="1" applyFill="1" applyBorder="1" applyAlignment="1" applyProtection="1">
      <alignment vertical="top" wrapText="1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top" wrapText="1"/>
      <protection/>
    </xf>
    <xf numFmtId="49" fontId="2" fillId="0" borderId="36" xfId="0" applyNumberFormat="1" applyFont="1" applyFill="1" applyBorder="1" applyAlignment="1" applyProtection="1">
      <alignment horizontal="left" vertical="top" wrapText="1"/>
      <protection/>
    </xf>
    <xf numFmtId="49" fontId="2" fillId="0" borderId="36" xfId="0" applyNumberFormat="1" applyFont="1" applyFill="1" applyBorder="1" applyAlignment="1" applyProtection="1">
      <alignment horizontal="left" vertical="top" wrapText="1"/>
      <protection/>
    </xf>
    <xf numFmtId="49" fontId="2" fillId="0" borderId="36" xfId="0" applyNumberFormat="1" applyFont="1" applyFill="1" applyBorder="1" applyAlignment="1" applyProtection="1">
      <alignment vertical="top" wrapText="1"/>
      <protection/>
    </xf>
    <xf numFmtId="49" fontId="1" fillId="0" borderId="36" xfId="0" applyNumberFormat="1" applyFont="1" applyFill="1" applyBorder="1" applyAlignment="1" applyProtection="1">
      <alignment vertical="top" wrapText="1"/>
      <protection/>
    </xf>
    <xf numFmtId="49" fontId="2" fillId="0" borderId="36" xfId="0" applyNumberFormat="1" applyFont="1" applyFill="1" applyBorder="1" applyAlignment="1" applyProtection="1">
      <alignment vertical="top" wrapText="1"/>
      <protection/>
    </xf>
    <xf numFmtId="49" fontId="1" fillId="0" borderId="37" xfId="0" applyNumberFormat="1" applyFont="1" applyFill="1" applyBorder="1" applyAlignment="1" applyProtection="1">
      <alignment vertical="top" wrapText="1"/>
      <protection/>
    </xf>
    <xf numFmtId="49" fontId="7" fillId="0" borderId="36" xfId="0" applyNumberFormat="1" applyFont="1" applyFill="1" applyBorder="1" applyAlignment="1" applyProtection="1">
      <alignment vertical="top" wrapText="1"/>
      <protection/>
    </xf>
    <xf numFmtId="49" fontId="7" fillId="0" borderId="37" xfId="0" applyNumberFormat="1" applyFont="1" applyFill="1" applyBorder="1" applyAlignment="1" applyProtection="1">
      <alignment vertical="top" wrapText="1"/>
      <protection/>
    </xf>
    <xf numFmtId="49" fontId="2" fillId="0" borderId="38" xfId="0" applyNumberFormat="1" applyFont="1" applyFill="1" applyBorder="1" applyAlignment="1" applyProtection="1">
      <alignment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49" fontId="16" fillId="0" borderId="24" xfId="0" applyNumberFormat="1" applyFont="1" applyFill="1" applyBorder="1" applyAlignment="1" applyProtection="1">
      <alignment horizontal="justify" vertical="justify" wrapText="1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24" xfId="0" applyNumberFormat="1" applyFont="1" applyFill="1" applyBorder="1" applyAlignment="1" applyProtection="1">
      <alignment horizontal="left" vertical="justify" wrapText="1"/>
      <protection/>
    </xf>
    <xf numFmtId="49" fontId="16" fillId="0" borderId="24" xfId="0" applyNumberFormat="1" applyFont="1" applyFill="1" applyBorder="1" applyAlignment="1" applyProtection="1">
      <alignment horizontal="left" vertical="justify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49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2" fillId="0" borderId="33" xfId="0" applyNumberFormat="1" applyFont="1" applyFill="1" applyBorder="1" applyAlignment="1" applyProtection="1">
      <alignment horizontal="left"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24" xfId="0" applyNumberFormat="1" applyFont="1" applyFill="1" applyBorder="1" applyAlignment="1" applyProtection="1">
      <alignment horizontal="right" vertical="center" wrapText="1"/>
      <protection/>
    </xf>
    <xf numFmtId="4" fontId="7" fillId="0" borderId="24" xfId="0" applyNumberFormat="1" applyFont="1" applyFill="1" applyBorder="1" applyAlignment="1" applyProtection="1">
      <alignment horizontal="right" vertical="center" wrapText="1"/>
      <protection/>
    </xf>
    <xf numFmtId="2" fontId="7" fillId="0" borderId="24" xfId="0" applyNumberFormat="1" applyFont="1" applyFill="1" applyBorder="1" applyAlignment="1" applyProtection="1">
      <alignment horizontal="right" vertical="center" wrapText="1"/>
      <protection/>
    </xf>
    <xf numFmtId="2" fontId="3" fillId="0" borderId="24" xfId="0" applyNumberFormat="1" applyFont="1" applyFill="1" applyBorder="1" applyAlignment="1" applyProtection="1">
      <alignment horizontal="right" vertical="center" wrapText="1"/>
      <protection/>
    </xf>
    <xf numFmtId="2" fontId="3" fillId="0" borderId="34" xfId="0" applyNumberFormat="1" applyFont="1" applyFill="1" applyBorder="1" applyAlignment="1" applyProtection="1">
      <alignment horizontal="right" vertical="center" wrapText="1"/>
      <protection/>
    </xf>
    <xf numFmtId="49" fontId="8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left" vertical="justify" wrapText="1"/>
      <protection/>
    </xf>
    <xf numFmtId="0" fontId="7" fillId="0" borderId="23" xfId="0" applyFont="1" applyBorder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49" fontId="7" fillId="0" borderId="35" xfId="0" applyNumberFormat="1" applyFont="1" applyFill="1" applyBorder="1" applyAlignment="1" applyProtection="1">
      <alignment horizontal="left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7" fillId="0" borderId="23" xfId="0" applyNumberFormat="1" applyFont="1" applyFill="1" applyBorder="1" applyAlignment="1" applyProtection="1">
      <alignment horizontal="center" vertical="justify" wrapText="1"/>
      <protection/>
    </xf>
    <xf numFmtId="49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24" xfId="0" applyNumberFormat="1" applyFont="1" applyFill="1" applyBorder="1" applyAlignment="1" applyProtection="1">
      <alignment horizontal="justify" vertical="center" wrapText="1"/>
      <protection/>
    </xf>
    <xf numFmtId="4" fontId="7" fillId="0" borderId="25" xfId="0" applyNumberFormat="1" applyFont="1" applyFill="1" applyBorder="1" applyAlignment="1" applyProtection="1">
      <alignment horizontal="center" vertical="center" wrapText="1"/>
      <protection/>
    </xf>
    <xf numFmtId="4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4" fontId="7" fillId="0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horizontal="right" vertical="top" wrapText="1"/>
      <protection/>
    </xf>
    <xf numFmtId="165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left" vertical="top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42" xfId="0" applyNumberFormat="1" applyFont="1" applyFill="1" applyBorder="1" applyAlignment="1" applyProtection="1">
      <alignment horizontal="center" vertical="top" wrapText="1"/>
      <protection/>
    </xf>
    <xf numFmtId="2" fontId="8" fillId="0" borderId="40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horizontal="left" vertical="top" wrapText="1"/>
      <protection/>
    </xf>
    <xf numFmtId="49" fontId="1" fillId="0" borderId="23" xfId="0" applyNumberFormat="1" applyFont="1" applyFill="1" applyBorder="1" applyAlignment="1" applyProtection="1">
      <alignment horizontal="left" vertical="top" wrapText="1"/>
      <protection/>
    </xf>
    <xf numFmtId="49" fontId="1" fillId="0" borderId="43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horizontal="center" vertical="top" wrapText="1"/>
      <protection/>
    </xf>
    <xf numFmtId="0" fontId="8" fillId="0" borderId="45" xfId="0" applyNumberFormat="1" applyFont="1" applyFill="1" applyBorder="1" applyAlignment="1" applyProtection="1">
      <alignment horizontal="center" vertical="top" wrapText="1"/>
      <protection/>
    </xf>
    <xf numFmtId="49" fontId="8" fillId="0" borderId="25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top" wrapText="1"/>
      <protection/>
    </xf>
    <xf numFmtId="0" fontId="8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49" fontId="1" fillId="0" borderId="47" xfId="0" applyNumberFormat="1" applyFont="1" applyFill="1" applyBorder="1" applyAlignment="1" applyProtection="1">
      <alignment horizontal="left" vertical="top" wrapText="1"/>
      <protection/>
    </xf>
    <xf numFmtId="49" fontId="1" fillId="0" borderId="36" xfId="0" applyNumberFormat="1" applyFont="1" applyFill="1" applyBorder="1" applyAlignment="1" applyProtection="1">
      <alignment horizontal="left" vertical="top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horizontal="left" vertic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49" xfId="0" applyNumberFormat="1" applyFont="1" applyFill="1" applyBorder="1" applyAlignment="1" applyProtection="1">
      <alignment horizontal="left" vertical="center" wrapText="1"/>
      <protection/>
    </xf>
    <xf numFmtId="49" fontId="1" fillId="0" borderId="47" xfId="0" applyNumberFormat="1" applyFont="1" applyFill="1" applyBorder="1" applyAlignment="1" applyProtection="1">
      <alignment horizontal="left" vertical="center" wrapText="1"/>
      <protection/>
    </xf>
    <xf numFmtId="2" fontId="8" fillId="0" borderId="26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49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top" wrapText="1"/>
      <protection/>
    </xf>
    <xf numFmtId="49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238125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1057275</xdr:colOff>
      <xdr:row>3</xdr:row>
      <xdr:rowOff>142875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823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238125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809625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809625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809625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809625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809625</xdr:colOff>
      <xdr:row>3</xdr:row>
      <xdr:rowOff>133350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72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1238250</xdr:colOff>
      <xdr:row>3</xdr:row>
      <xdr:rowOff>142875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823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1057275</xdr:colOff>
      <xdr:row>3</xdr:row>
      <xdr:rowOff>142875</xdr:rowOff>
    </xdr:to>
    <xdr:pic>
      <xdr:nvPicPr>
        <xdr:cNvPr id="1" name="Picture 1" descr="Logo škole - u boji - za memorand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9823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zoomScale="70" zoomScaleNormal="70" zoomScalePageLayoutView="0" workbookViewId="0" topLeftCell="A64">
      <selection activeCell="D2" sqref="D2"/>
    </sheetView>
  </sheetViews>
  <sheetFormatPr defaultColWidth="9.140625" defaultRowHeight="12.75"/>
  <cols>
    <col min="1" max="1" width="10.8515625" style="25" customWidth="1"/>
    <col min="2" max="2" width="36.7109375" style="16" customWidth="1"/>
    <col min="3" max="3" width="19.28125" style="17" customWidth="1"/>
    <col min="4" max="4" width="42.8515625" style="18" customWidth="1"/>
    <col min="5" max="5" width="18.421875" style="19" customWidth="1"/>
    <col min="6" max="6" width="17.7109375" style="20" customWidth="1"/>
    <col min="7" max="7" width="17.00390625" style="21" customWidth="1"/>
    <col min="8" max="8" width="15.00390625" style="22" customWidth="1"/>
    <col min="9" max="9" width="18.421875" style="19" customWidth="1"/>
    <col min="10" max="10" width="16.421875" style="19" customWidth="1"/>
    <col min="11" max="11" width="9.140625" style="23" customWidth="1"/>
    <col min="12" max="12" width="13.00390625" style="24" customWidth="1"/>
    <col min="13" max="16384" width="9.140625" style="23" customWidth="1"/>
  </cols>
  <sheetData>
    <row r="1" spans="1:2" ht="15.75">
      <c r="A1" s="15"/>
      <c r="B1" s="15" t="s">
        <v>0</v>
      </c>
    </row>
    <row r="2" spans="1:2" ht="15.75">
      <c r="A2" s="15"/>
      <c r="B2" s="15" t="s">
        <v>80</v>
      </c>
    </row>
    <row r="3" spans="1:10" ht="24.75" customHeight="1">
      <c r="A3" s="264" t="s">
        <v>387</v>
      </c>
      <c r="B3" s="264"/>
      <c r="C3" s="264"/>
      <c r="D3" s="264"/>
      <c r="E3" s="264"/>
      <c r="F3" s="264"/>
      <c r="G3" s="264"/>
      <c r="H3" s="264"/>
      <c r="I3" s="264"/>
      <c r="J3" s="264"/>
    </row>
    <row r="4" spans="7:9" ht="18" customHeight="1">
      <c r="G4" s="26"/>
      <c r="I4" s="27" t="s">
        <v>140</v>
      </c>
    </row>
    <row r="5" spans="1:12" s="30" customFormat="1" ht="15.75" customHeight="1">
      <c r="A5" s="265" t="s">
        <v>1</v>
      </c>
      <c r="B5" s="266" t="s">
        <v>2</v>
      </c>
      <c r="C5" s="28"/>
      <c r="D5" s="29"/>
      <c r="E5" s="267" t="s">
        <v>264</v>
      </c>
      <c r="F5" s="269" t="s">
        <v>3</v>
      </c>
      <c r="G5" s="271" t="s">
        <v>304</v>
      </c>
      <c r="H5" s="273" t="s">
        <v>4</v>
      </c>
      <c r="I5" s="274" t="s">
        <v>5</v>
      </c>
      <c r="J5" s="274"/>
      <c r="L5" s="31"/>
    </row>
    <row r="6" spans="1:12" s="30" customFormat="1" ht="25.5">
      <c r="A6" s="265"/>
      <c r="B6" s="266"/>
      <c r="C6" s="32" t="s">
        <v>163</v>
      </c>
      <c r="D6" s="32" t="s">
        <v>171</v>
      </c>
      <c r="E6" s="268"/>
      <c r="F6" s="270"/>
      <c r="G6" s="272"/>
      <c r="H6" s="273"/>
      <c r="I6" s="1" t="s">
        <v>6</v>
      </c>
      <c r="J6" s="1" t="s">
        <v>7</v>
      </c>
      <c r="L6" s="31"/>
    </row>
    <row r="7" spans="1:10" s="38" customFormat="1" ht="15.75" customHeight="1">
      <c r="A7" s="33">
        <v>1</v>
      </c>
      <c r="B7" s="33">
        <v>2</v>
      </c>
      <c r="C7" s="33"/>
      <c r="D7" s="34"/>
      <c r="E7" s="35">
        <v>3</v>
      </c>
      <c r="F7" s="36">
        <v>4</v>
      </c>
      <c r="G7" s="136">
        <v>5</v>
      </c>
      <c r="H7" s="37">
        <v>6</v>
      </c>
      <c r="I7" s="35">
        <v>7</v>
      </c>
      <c r="J7" s="35">
        <v>8</v>
      </c>
    </row>
    <row r="8" spans="1:10" s="38" customFormat="1" ht="15.75" customHeight="1">
      <c r="A8" s="33"/>
      <c r="B8" s="6" t="s">
        <v>362</v>
      </c>
      <c r="C8" s="33"/>
      <c r="D8" s="34"/>
      <c r="E8" s="39">
        <f>E9+E16+E29+E33+E37</f>
        <v>674687</v>
      </c>
      <c r="F8" s="36"/>
      <c r="G8" s="39">
        <f>G9+G16+G29+G33+G37</f>
        <v>674687</v>
      </c>
      <c r="H8" s="37"/>
      <c r="I8" s="39">
        <f>I9+I16+I29+I33+I37</f>
        <v>278663</v>
      </c>
      <c r="J8" s="39">
        <v>396024</v>
      </c>
    </row>
    <row r="9" spans="1:12" s="30" customFormat="1" ht="15.75" customHeight="1">
      <c r="A9" s="40" t="s">
        <v>92</v>
      </c>
      <c r="B9" s="2" t="s">
        <v>363</v>
      </c>
      <c r="C9" s="5"/>
      <c r="D9" s="7"/>
      <c r="E9" s="41">
        <f>SUM(E10:E15)</f>
        <v>108999</v>
      </c>
      <c r="F9" s="41">
        <f>G9-E9</f>
        <v>0</v>
      </c>
      <c r="G9" s="41">
        <f>SUM(G10:G15)</f>
        <v>108999</v>
      </c>
      <c r="H9" s="42">
        <f>(G9/E9)*100</f>
        <v>100</v>
      </c>
      <c r="I9" s="41">
        <f>SUM(I10:I15)</f>
        <v>91786</v>
      </c>
      <c r="J9" s="41">
        <f>SUM(J10:J15)</f>
        <v>17213</v>
      </c>
      <c r="L9" s="43"/>
    </row>
    <row r="10" spans="1:12" s="48" customFormat="1" ht="15.75" customHeight="1">
      <c r="A10" s="44" t="s">
        <v>81</v>
      </c>
      <c r="B10" s="45" t="s">
        <v>165</v>
      </c>
      <c r="C10" s="12" t="s">
        <v>202</v>
      </c>
      <c r="D10" s="13" t="s">
        <v>203</v>
      </c>
      <c r="E10" s="46">
        <v>30328</v>
      </c>
      <c r="F10" s="41">
        <f aca="true" t="shared" si="0" ref="F10:F80">G10-E10</f>
        <v>9672</v>
      </c>
      <c r="G10" s="47">
        <v>40000</v>
      </c>
      <c r="H10" s="42">
        <f aca="true" t="shared" si="1" ref="H10:H72">(G10/E10)*100</f>
        <v>131.89132155104195</v>
      </c>
      <c r="I10" s="46">
        <v>36721</v>
      </c>
      <c r="J10" s="46">
        <v>3279</v>
      </c>
      <c r="L10" s="43"/>
    </row>
    <row r="11" spans="1:12" s="48" customFormat="1" ht="15.75" customHeight="1">
      <c r="A11" s="44" t="s">
        <v>82</v>
      </c>
      <c r="B11" s="45" t="s">
        <v>87</v>
      </c>
      <c r="C11" s="12" t="s">
        <v>204</v>
      </c>
      <c r="D11" s="49" t="s">
        <v>205</v>
      </c>
      <c r="E11" s="46">
        <v>13114</v>
      </c>
      <c r="F11" s="41">
        <f t="shared" si="0"/>
        <v>4886</v>
      </c>
      <c r="G11" s="47">
        <v>18000</v>
      </c>
      <c r="H11" s="42">
        <f t="shared" si="1"/>
        <v>137.2578923288089</v>
      </c>
      <c r="I11" s="46">
        <v>18000</v>
      </c>
      <c r="J11" s="46"/>
      <c r="L11" s="43"/>
    </row>
    <row r="12" spans="1:12" s="48" customFormat="1" ht="15.75" customHeight="1">
      <c r="A12" s="44" t="s">
        <v>83</v>
      </c>
      <c r="B12" s="45" t="s">
        <v>88</v>
      </c>
      <c r="C12" s="12" t="s">
        <v>166</v>
      </c>
      <c r="D12" s="13" t="s">
        <v>164</v>
      </c>
      <c r="E12" s="46">
        <v>13114</v>
      </c>
      <c r="F12" s="41">
        <f t="shared" si="0"/>
        <v>9886</v>
      </c>
      <c r="G12" s="47">
        <v>23000</v>
      </c>
      <c r="H12" s="42">
        <f t="shared" si="1"/>
        <v>175.38508464236693</v>
      </c>
      <c r="I12" s="46">
        <v>23000</v>
      </c>
      <c r="J12" s="46"/>
      <c r="L12" s="43"/>
    </row>
    <row r="13" spans="1:12" s="48" customFormat="1" ht="15.75" customHeight="1">
      <c r="A13" s="44" t="s">
        <v>84</v>
      </c>
      <c r="B13" s="45" t="s">
        <v>89</v>
      </c>
      <c r="C13" s="12" t="s">
        <v>167</v>
      </c>
      <c r="D13" s="13" t="s">
        <v>168</v>
      </c>
      <c r="E13" s="46">
        <v>16393</v>
      </c>
      <c r="F13" s="41">
        <f t="shared" si="0"/>
        <v>-4393</v>
      </c>
      <c r="G13" s="47">
        <v>12000</v>
      </c>
      <c r="H13" s="42">
        <f t="shared" si="1"/>
        <v>73.20197645336424</v>
      </c>
      <c r="I13" s="46">
        <v>12000</v>
      </c>
      <c r="J13" s="46"/>
      <c r="L13" s="43"/>
    </row>
    <row r="14" spans="1:12" s="48" customFormat="1" ht="15.75" customHeight="1">
      <c r="A14" s="44" t="s">
        <v>85</v>
      </c>
      <c r="B14" s="45" t="s">
        <v>90</v>
      </c>
      <c r="C14" s="12" t="s">
        <v>289</v>
      </c>
      <c r="D14" s="50" t="s">
        <v>289</v>
      </c>
      <c r="E14" s="46">
        <v>19000</v>
      </c>
      <c r="F14" s="41">
        <f t="shared" si="0"/>
        <v>-19000</v>
      </c>
      <c r="G14" s="47">
        <v>0</v>
      </c>
      <c r="H14" s="42">
        <f t="shared" si="1"/>
        <v>0</v>
      </c>
      <c r="I14" s="14" t="s">
        <v>289</v>
      </c>
      <c r="J14" s="46"/>
      <c r="L14" s="43"/>
    </row>
    <row r="15" spans="1:12" s="48" customFormat="1" ht="15.75" customHeight="1">
      <c r="A15" s="44" t="s">
        <v>86</v>
      </c>
      <c r="B15" s="45" t="s">
        <v>91</v>
      </c>
      <c r="C15" s="51" t="s">
        <v>169</v>
      </c>
      <c r="D15" s="9" t="s">
        <v>170</v>
      </c>
      <c r="E15" s="46">
        <v>17050</v>
      </c>
      <c r="F15" s="41">
        <f t="shared" si="0"/>
        <v>-1051</v>
      </c>
      <c r="G15" s="47">
        <v>15999</v>
      </c>
      <c r="H15" s="42">
        <f t="shared" si="1"/>
        <v>93.8357771260997</v>
      </c>
      <c r="I15" s="46">
        <v>2065</v>
      </c>
      <c r="J15" s="52">
        <v>13934</v>
      </c>
      <c r="L15" s="43"/>
    </row>
    <row r="16" spans="1:12" s="30" customFormat="1" ht="15.75" customHeight="1">
      <c r="A16" s="40" t="s">
        <v>101</v>
      </c>
      <c r="B16" s="2" t="s">
        <v>364</v>
      </c>
      <c r="C16" s="5"/>
      <c r="D16" s="53"/>
      <c r="E16" s="41">
        <f>SUM(E17:E28)</f>
        <v>326460</v>
      </c>
      <c r="F16" s="41">
        <f>SUM(F17:F28)</f>
        <v>-3500</v>
      </c>
      <c r="G16" s="41">
        <f>SUM(G17:G28)</f>
        <v>326460</v>
      </c>
      <c r="H16" s="42">
        <f t="shared" si="1"/>
        <v>100</v>
      </c>
      <c r="I16" s="41">
        <v>98182</v>
      </c>
      <c r="J16" s="52">
        <v>228278</v>
      </c>
      <c r="L16" s="43"/>
    </row>
    <row r="17" spans="1:12" s="48" customFormat="1" ht="15.75" customHeight="1">
      <c r="A17" s="44" t="s">
        <v>102</v>
      </c>
      <c r="B17" s="11" t="s">
        <v>93</v>
      </c>
      <c r="C17" s="12" t="s">
        <v>206</v>
      </c>
      <c r="D17" s="13" t="s">
        <v>207</v>
      </c>
      <c r="E17" s="46">
        <v>85245</v>
      </c>
      <c r="F17" s="41">
        <f t="shared" si="0"/>
        <v>-5245</v>
      </c>
      <c r="G17" s="47">
        <v>80000</v>
      </c>
      <c r="H17" s="42">
        <f t="shared" si="1"/>
        <v>93.84714646020295</v>
      </c>
      <c r="I17" s="14"/>
      <c r="J17" s="54"/>
      <c r="L17" s="43"/>
    </row>
    <row r="18" spans="1:12" s="48" customFormat="1" ht="15.75" customHeight="1">
      <c r="A18" s="55" t="s">
        <v>103</v>
      </c>
      <c r="B18" s="56" t="s">
        <v>94</v>
      </c>
      <c r="C18" s="57" t="s">
        <v>172</v>
      </c>
      <c r="D18" s="58" t="s">
        <v>173</v>
      </c>
      <c r="E18" s="59">
        <v>53278</v>
      </c>
      <c r="F18" s="41">
        <f t="shared" si="0"/>
        <v>-33278</v>
      </c>
      <c r="G18" s="47">
        <v>20000</v>
      </c>
      <c r="H18" s="42">
        <f t="shared" si="1"/>
        <v>37.5389466571568</v>
      </c>
      <c r="I18" s="60"/>
      <c r="J18" s="61"/>
      <c r="L18" s="43"/>
    </row>
    <row r="19" spans="1:12" s="48" customFormat="1" ht="15.75" customHeight="1">
      <c r="A19" s="62" t="s">
        <v>104</v>
      </c>
      <c r="B19" s="63"/>
      <c r="C19" s="64" t="s">
        <v>174</v>
      </c>
      <c r="D19" s="65" t="s">
        <v>175</v>
      </c>
      <c r="E19" s="66" t="s">
        <v>289</v>
      </c>
      <c r="F19" s="41">
        <v>20000</v>
      </c>
      <c r="G19" s="47">
        <v>20000</v>
      </c>
      <c r="H19" s="42" t="s">
        <v>289</v>
      </c>
      <c r="I19" s="67"/>
      <c r="J19" s="68"/>
      <c r="L19" s="43"/>
    </row>
    <row r="20" spans="1:12" s="48" customFormat="1" ht="15.75" customHeight="1">
      <c r="A20" s="44" t="s">
        <v>105</v>
      </c>
      <c r="B20" s="11" t="s">
        <v>95</v>
      </c>
      <c r="C20" s="12" t="s">
        <v>208</v>
      </c>
      <c r="D20" s="13" t="s">
        <v>209</v>
      </c>
      <c r="E20" s="46">
        <v>14750</v>
      </c>
      <c r="F20" s="41">
        <f t="shared" si="0"/>
        <v>-2750</v>
      </c>
      <c r="G20" s="47">
        <v>12000</v>
      </c>
      <c r="H20" s="42">
        <f t="shared" si="1"/>
        <v>81.35593220338984</v>
      </c>
      <c r="I20" s="14"/>
      <c r="J20" s="54"/>
      <c r="L20" s="43"/>
    </row>
    <row r="21" spans="1:12" s="48" customFormat="1" ht="30" customHeight="1">
      <c r="A21" s="55" t="s">
        <v>106</v>
      </c>
      <c r="B21" s="56" t="s">
        <v>96</v>
      </c>
      <c r="C21" s="69" t="s">
        <v>210</v>
      </c>
      <c r="D21" s="70" t="s">
        <v>211</v>
      </c>
      <c r="E21" s="59">
        <v>94262</v>
      </c>
      <c r="F21" s="41">
        <f t="shared" si="0"/>
        <v>-12497</v>
      </c>
      <c r="G21" s="47">
        <v>81765</v>
      </c>
      <c r="H21" s="42">
        <f t="shared" si="1"/>
        <v>86.74227154102395</v>
      </c>
      <c r="I21" s="60"/>
      <c r="J21" s="61"/>
      <c r="L21" s="43"/>
    </row>
    <row r="22" spans="1:12" s="48" customFormat="1" ht="15.75" customHeight="1">
      <c r="A22" s="44" t="s">
        <v>107</v>
      </c>
      <c r="B22" s="11" t="s">
        <v>97</v>
      </c>
      <c r="C22" s="12" t="s">
        <v>176</v>
      </c>
      <c r="D22" s="13" t="s">
        <v>177</v>
      </c>
      <c r="E22" s="46">
        <v>21311</v>
      </c>
      <c r="F22" s="41">
        <f t="shared" si="0"/>
        <v>0</v>
      </c>
      <c r="G22" s="47">
        <v>21311</v>
      </c>
      <c r="H22" s="42">
        <f t="shared" si="1"/>
        <v>100</v>
      </c>
      <c r="I22" s="14"/>
      <c r="J22" s="54"/>
      <c r="L22" s="43"/>
    </row>
    <row r="23" spans="1:12" s="48" customFormat="1" ht="15.75" customHeight="1">
      <c r="A23" s="44" t="s">
        <v>108</v>
      </c>
      <c r="B23" s="11" t="s">
        <v>178</v>
      </c>
      <c r="C23" s="12" t="s">
        <v>212</v>
      </c>
      <c r="D23" s="13" t="s">
        <v>213</v>
      </c>
      <c r="E23" s="46">
        <v>35245</v>
      </c>
      <c r="F23" s="41">
        <f t="shared" si="0"/>
        <v>2755</v>
      </c>
      <c r="G23" s="47">
        <v>38000</v>
      </c>
      <c r="H23" s="42">
        <f t="shared" si="1"/>
        <v>107.81671159029649</v>
      </c>
      <c r="I23" s="14"/>
      <c r="J23" s="54"/>
      <c r="L23" s="43"/>
    </row>
    <row r="24" spans="1:12" s="48" customFormat="1" ht="15.75" customHeight="1">
      <c r="A24" s="55" t="s">
        <v>109</v>
      </c>
      <c r="B24" s="56" t="s">
        <v>98</v>
      </c>
      <c r="C24" s="69" t="s">
        <v>179</v>
      </c>
      <c r="D24" s="50" t="s">
        <v>180</v>
      </c>
      <c r="E24" s="59">
        <v>6384</v>
      </c>
      <c r="F24" s="41">
        <f t="shared" si="0"/>
        <v>-3500</v>
      </c>
      <c r="G24" s="47">
        <v>2884</v>
      </c>
      <c r="H24" s="42">
        <f t="shared" si="1"/>
        <v>45.17543859649123</v>
      </c>
      <c r="I24" s="60"/>
      <c r="J24" s="61"/>
      <c r="L24" s="43"/>
    </row>
    <row r="25" spans="1:12" s="48" customFormat="1" ht="15.75" customHeight="1">
      <c r="A25" s="71" t="s">
        <v>110</v>
      </c>
      <c r="B25" s="72"/>
      <c r="C25" s="73" t="s">
        <v>181</v>
      </c>
      <c r="D25" s="74" t="s">
        <v>182</v>
      </c>
      <c r="E25" s="75" t="s">
        <v>289</v>
      </c>
      <c r="F25" s="41" t="s">
        <v>289</v>
      </c>
      <c r="G25" s="47">
        <v>2000</v>
      </c>
      <c r="H25" s="42" t="s">
        <v>289</v>
      </c>
      <c r="I25" s="76"/>
      <c r="J25" s="77"/>
      <c r="L25" s="43"/>
    </row>
    <row r="26" spans="1:12" s="48" customFormat="1" ht="15.75" customHeight="1">
      <c r="A26" s="62" t="s">
        <v>319</v>
      </c>
      <c r="B26" s="63"/>
      <c r="C26" s="78" t="s">
        <v>183</v>
      </c>
      <c r="D26" s="79" t="s">
        <v>184</v>
      </c>
      <c r="E26" s="66" t="s">
        <v>289</v>
      </c>
      <c r="F26" s="41" t="s">
        <v>289</v>
      </c>
      <c r="G26" s="47">
        <v>1500</v>
      </c>
      <c r="H26" s="42" t="s">
        <v>289</v>
      </c>
      <c r="I26" s="67"/>
      <c r="J26" s="68"/>
      <c r="L26" s="43"/>
    </row>
    <row r="27" spans="1:12" s="48" customFormat="1" ht="15.75" customHeight="1">
      <c r="A27" s="44" t="s">
        <v>320</v>
      </c>
      <c r="B27" s="11" t="s">
        <v>99</v>
      </c>
      <c r="C27" s="12" t="s">
        <v>185</v>
      </c>
      <c r="D27" s="13" t="s">
        <v>186</v>
      </c>
      <c r="E27" s="46">
        <v>10248</v>
      </c>
      <c r="F27" s="41">
        <f t="shared" si="0"/>
        <v>24752</v>
      </c>
      <c r="G27" s="47">
        <v>35000</v>
      </c>
      <c r="H27" s="42">
        <f t="shared" si="1"/>
        <v>341.53005464480873</v>
      </c>
      <c r="I27" s="14"/>
      <c r="J27" s="46"/>
      <c r="L27" s="43"/>
    </row>
    <row r="28" spans="1:12" s="48" customFormat="1" ht="30" customHeight="1">
      <c r="A28" s="44" t="s">
        <v>321</v>
      </c>
      <c r="B28" s="11" t="s">
        <v>100</v>
      </c>
      <c r="C28" s="12" t="s">
        <v>265</v>
      </c>
      <c r="D28" s="49" t="s">
        <v>266</v>
      </c>
      <c r="E28" s="46">
        <v>5737</v>
      </c>
      <c r="F28" s="41">
        <f t="shared" si="0"/>
        <v>6263</v>
      </c>
      <c r="G28" s="46">
        <v>12000</v>
      </c>
      <c r="H28" s="42">
        <f t="shared" si="1"/>
        <v>209.16855499389925</v>
      </c>
      <c r="I28" s="14"/>
      <c r="J28" s="46"/>
      <c r="L28" s="43"/>
    </row>
    <row r="29" spans="1:12" s="48" customFormat="1" ht="30" customHeight="1">
      <c r="A29" s="40" t="s">
        <v>8</v>
      </c>
      <c r="B29" s="80" t="s">
        <v>365</v>
      </c>
      <c r="C29" s="57"/>
      <c r="D29" s="81"/>
      <c r="E29" s="41">
        <v>186885</v>
      </c>
      <c r="F29" s="41">
        <f t="shared" si="0"/>
        <v>0</v>
      </c>
      <c r="G29" s="41">
        <v>186885</v>
      </c>
      <c r="H29" s="42">
        <f t="shared" si="1"/>
        <v>100</v>
      </c>
      <c r="I29" s="41">
        <v>36352</v>
      </c>
      <c r="J29" s="41">
        <v>150533</v>
      </c>
      <c r="L29" s="43"/>
    </row>
    <row r="30" spans="1:12" ht="18.75" customHeight="1">
      <c r="A30" s="44" t="s">
        <v>320</v>
      </c>
      <c r="B30" s="72" t="s">
        <v>294</v>
      </c>
      <c r="C30" s="82" t="s">
        <v>267</v>
      </c>
      <c r="D30" s="83" t="s">
        <v>268</v>
      </c>
      <c r="E30" s="41">
        <v>186885</v>
      </c>
      <c r="F30" s="41">
        <f t="shared" si="0"/>
        <v>-20885</v>
      </c>
      <c r="G30" s="41">
        <v>166000</v>
      </c>
      <c r="H30" s="42">
        <f t="shared" si="1"/>
        <v>88.82467827808546</v>
      </c>
      <c r="I30" s="41"/>
      <c r="J30" s="41"/>
      <c r="L30" s="43"/>
    </row>
    <row r="31" spans="1:12" ht="17.25" customHeight="1">
      <c r="A31" s="44" t="s">
        <v>321</v>
      </c>
      <c r="B31" s="84"/>
      <c r="C31" s="82" t="s">
        <v>275</v>
      </c>
      <c r="D31" s="83" t="s">
        <v>276</v>
      </c>
      <c r="E31" s="41" t="s">
        <v>289</v>
      </c>
      <c r="F31" s="41">
        <v>16000</v>
      </c>
      <c r="G31" s="46">
        <v>16000</v>
      </c>
      <c r="H31" s="42" t="s">
        <v>289</v>
      </c>
      <c r="I31" s="41"/>
      <c r="J31" s="41"/>
      <c r="L31" s="43"/>
    </row>
    <row r="32" spans="1:12" ht="21" customHeight="1">
      <c r="A32" s="44" t="s">
        <v>322</v>
      </c>
      <c r="B32" s="85"/>
      <c r="C32" s="82" t="s">
        <v>277</v>
      </c>
      <c r="D32" s="83" t="s">
        <v>278</v>
      </c>
      <c r="E32" s="41" t="s">
        <v>289</v>
      </c>
      <c r="F32" s="41">
        <v>4500</v>
      </c>
      <c r="G32" s="46">
        <v>4500</v>
      </c>
      <c r="H32" s="42" t="s">
        <v>289</v>
      </c>
      <c r="I32" s="41"/>
      <c r="J32" s="41"/>
      <c r="L32" s="43"/>
    </row>
    <row r="33" spans="1:12" ht="47.25">
      <c r="A33" s="40" t="s">
        <v>9</v>
      </c>
      <c r="B33" s="2" t="s">
        <v>366</v>
      </c>
      <c r="C33" s="5"/>
      <c r="D33" s="7"/>
      <c r="E33" s="41">
        <v>17459</v>
      </c>
      <c r="F33" s="41">
        <f t="shared" si="0"/>
        <v>0</v>
      </c>
      <c r="G33" s="41">
        <v>17459</v>
      </c>
      <c r="H33" s="42">
        <f t="shared" si="1"/>
        <v>100</v>
      </c>
      <c r="I33" s="41">
        <v>17459</v>
      </c>
      <c r="J33" s="41"/>
      <c r="L33" s="43"/>
    </row>
    <row r="34" spans="1:12" ht="17.25" customHeight="1">
      <c r="A34" s="44" t="s">
        <v>323</v>
      </c>
      <c r="B34" s="11" t="s">
        <v>289</v>
      </c>
      <c r="C34" s="12" t="s">
        <v>328</v>
      </c>
      <c r="D34" s="13" t="s">
        <v>329</v>
      </c>
      <c r="E34" s="41" t="s">
        <v>289</v>
      </c>
      <c r="F34" s="41" t="s">
        <v>289</v>
      </c>
      <c r="G34" s="46">
        <v>5000</v>
      </c>
      <c r="H34" s="42" t="s">
        <v>289</v>
      </c>
      <c r="I34" s="41"/>
      <c r="J34" s="41"/>
      <c r="L34" s="43"/>
    </row>
    <row r="35" spans="1:12" ht="17.25" customHeight="1">
      <c r="A35" s="44" t="s">
        <v>324</v>
      </c>
      <c r="B35" s="11" t="s">
        <v>332</v>
      </c>
      <c r="C35" s="12" t="s">
        <v>330</v>
      </c>
      <c r="D35" s="13" t="s">
        <v>325</v>
      </c>
      <c r="E35" s="41" t="s">
        <v>289</v>
      </c>
      <c r="F35" s="41" t="s">
        <v>289</v>
      </c>
      <c r="G35" s="46">
        <v>5000</v>
      </c>
      <c r="H35" s="42" t="s">
        <v>289</v>
      </c>
      <c r="I35" s="41"/>
      <c r="J35" s="41"/>
      <c r="L35" s="43"/>
    </row>
    <row r="36" spans="1:12" ht="15.75">
      <c r="A36" s="44" t="s">
        <v>326</v>
      </c>
      <c r="B36" s="11" t="s">
        <v>332</v>
      </c>
      <c r="C36" s="12" t="s">
        <v>331</v>
      </c>
      <c r="D36" s="13" t="s">
        <v>327</v>
      </c>
      <c r="E36" s="41" t="s">
        <v>289</v>
      </c>
      <c r="F36" s="41" t="s">
        <v>289</v>
      </c>
      <c r="G36" s="46">
        <v>7459</v>
      </c>
      <c r="H36" s="42" t="s">
        <v>289</v>
      </c>
      <c r="I36" s="41"/>
      <c r="J36" s="41"/>
      <c r="L36" s="43"/>
    </row>
    <row r="37" spans="1:12" ht="15.75">
      <c r="A37" s="40" t="s">
        <v>113</v>
      </c>
      <c r="B37" s="2" t="s">
        <v>367</v>
      </c>
      <c r="C37" s="5"/>
      <c r="D37" s="7"/>
      <c r="E37" s="41">
        <f>SUM(E38:E43)</f>
        <v>34884</v>
      </c>
      <c r="F37" s="41">
        <f t="shared" si="0"/>
        <v>0</v>
      </c>
      <c r="G37" s="41">
        <f>SUM(G38:G43)</f>
        <v>34884</v>
      </c>
      <c r="H37" s="42">
        <f t="shared" si="1"/>
        <v>100</v>
      </c>
      <c r="I37" s="41">
        <v>34884</v>
      </c>
      <c r="J37" s="46"/>
      <c r="L37" s="43"/>
    </row>
    <row r="38" spans="1:12" s="30" customFormat="1" ht="15.75" customHeight="1">
      <c r="A38" s="44" t="s">
        <v>114</v>
      </c>
      <c r="B38" s="86" t="s">
        <v>111</v>
      </c>
      <c r="C38" s="69" t="s">
        <v>187</v>
      </c>
      <c r="D38" s="50" t="s">
        <v>188</v>
      </c>
      <c r="E38" s="59">
        <v>5409</v>
      </c>
      <c r="F38" s="41">
        <f>G38-F38</f>
        <v>0</v>
      </c>
      <c r="G38" s="47">
        <v>5409</v>
      </c>
      <c r="H38" s="42">
        <f t="shared" si="1"/>
        <v>100</v>
      </c>
      <c r="I38" s="60"/>
      <c r="J38" s="41"/>
      <c r="L38" s="43"/>
    </row>
    <row r="39" spans="1:12" s="48" customFormat="1" ht="30">
      <c r="A39" s="55" t="s">
        <v>115</v>
      </c>
      <c r="B39" s="87"/>
      <c r="C39" s="78" t="s">
        <v>189</v>
      </c>
      <c r="D39" s="88" t="s">
        <v>190</v>
      </c>
      <c r="E39" s="66" t="s">
        <v>289</v>
      </c>
      <c r="F39" s="41">
        <v>5000</v>
      </c>
      <c r="G39" s="46">
        <v>5000</v>
      </c>
      <c r="H39" s="42" t="s">
        <v>289</v>
      </c>
      <c r="I39" s="67"/>
      <c r="J39" s="59"/>
      <c r="L39" s="43"/>
    </row>
    <row r="40" spans="1:12" s="48" customFormat="1" ht="31.5" customHeight="1">
      <c r="A40" s="62" t="s">
        <v>10</v>
      </c>
      <c r="B40" s="87" t="s">
        <v>112</v>
      </c>
      <c r="C40" s="78" t="s">
        <v>305</v>
      </c>
      <c r="D40" s="88" t="s">
        <v>306</v>
      </c>
      <c r="E40" s="66">
        <v>2950</v>
      </c>
      <c r="F40" s="41">
        <f t="shared" si="0"/>
        <v>2132</v>
      </c>
      <c r="G40" s="47">
        <v>5082</v>
      </c>
      <c r="H40" s="42">
        <f t="shared" si="1"/>
        <v>172.27118644067795</v>
      </c>
      <c r="I40" s="67"/>
      <c r="J40" s="66"/>
      <c r="L40" s="43"/>
    </row>
    <row r="41" spans="1:12" s="48" customFormat="1" ht="31.5" customHeight="1">
      <c r="A41" s="62" t="s">
        <v>12</v>
      </c>
      <c r="B41" s="45" t="s">
        <v>11</v>
      </c>
      <c r="C41" s="12" t="s">
        <v>191</v>
      </c>
      <c r="D41" s="13" t="s">
        <v>192</v>
      </c>
      <c r="E41" s="46">
        <v>5393</v>
      </c>
      <c r="F41" s="41">
        <f t="shared" si="0"/>
        <v>0</v>
      </c>
      <c r="G41" s="47">
        <v>5393</v>
      </c>
      <c r="H41" s="42">
        <f t="shared" si="1"/>
        <v>100</v>
      </c>
      <c r="I41" s="14"/>
      <c r="J41" s="66"/>
      <c r="L41" s="43"/>
    </row>
    <row r="42" spans="1:12" s="48" customFormat="1" ht="15.75">
      <c r="A42" s="89" t="s">
        <v>287</v>
      </c>
      <c r="B42" s="86" t="s">
        <v>13</v>
      </c>
      <c r="C42" s="12" t="s">
        <v>289</v>
      </c>
      <c r="D42" s="13" t="s">
        <v>289</v>
      </c>
      <c r="E42" s="46">
        <v>2132</v>
      </c>
      <c r="F42" s="41">
        <v>0</v>
      </c>
      <c r="G42" s="47">
        <v>0</v>
      </c>
      <c r="H42" s="42">
        <f t="shared" si="1"/>
        <v>0</v>
      </c>
      <c r="I42" s="90"/>
      <c r="J42" s="46"/>
      <c r="L42" s="43"/>
    </row>
    <row r="43" spans="1:12" s="48" customFormat="1" ht="15.75">
      <c r="A43" s="89" t="s">
        <v>333</v>
      </c>
      <c r="B43" s="86" t="s">
        <v>116</v>
      </c>
      <c r="C43" s="12" t="s">
        <v>288</v>
      </c>
      <c r="D43" s="13" t="s">
        <v>279</v>
      </c>
      <c r="E43" s="46">
        <v>19000</v>
      </c>
      <c r="F43" s="41">
        <v>0</v>
      </c>
      <c r="G43" s="47">
        <v>14000</v>
      </c>
      <c r="H43" s="42">
        <f t="shared" si="1"/>
        <v>73.68421052631578</v>
      </c>
      <c r="I43" s="90"/>
      <c r="J43" s="54"/>
      <c r="L43" s="43"/>
    </row>
    <row r="44" spans="1:12" s="48" customFormat="1" ht="15.75">
      <c r="A44" s="89" t="s">
        <v>334</v>
      </c>
      <c r="B44" s="86" t="s">
        <v>289</v>
      </c>
      <c r="C44" s="12" t="s">
        <v>307</v>
      </c>
      <c r="D44" s="13" t="s">
        <v>308</v>
      </c>
      <c r="E44" s="46" t="s">
        <v>289</v>
      </c>
      <c r="F44" s="41">
        <v>2000</v>
      </c>
      <c r="G44" s="47">
        <v>2000</v>
      </c>
      <c r="H44" s="42" t="s">
        <v>289</v>
      </c>
      <c r="I44" s="90"/>
      <c r="J44" s="54"/>
      <c r="L44" s="43"/>
    </row>
    <row r="45" spans="1:12" s="48" customFormat="1" ht="15.75">
      <c r="A45" s="89"/>
      <c r="B45" s="91" t="s">
        <v>368</v>
      </c>
      <c r="C45" s="12"/>
      <c r="D45" s="13"/>
      <c r="E45" s="41">
        <f>E46+E52+E59+E64+E66+E69+E70+E71+E74</f>
        <v>538130</v>
      </c>
      <c r="F45" s="41">
        <f>G45-E45</f>
        <v>17018</v>
      </c>
      <c r="G45" s="41">
        <f>G46+G52+G59+G64+G66+G69+G70+G71+G74</f>
        <v>555148</v>
      </c>
      <c r="H45" s="42">
        <f t="shared" si="1"/>
        <v>103.162432869381</v>
      </c>
      <c r="I45" s="41">
        <v>540394</v>
      </c>
      <c r="J45" s="52">
        <v>14754</v>
      </c>
      <c r="L45" s="43"/>
    </row>
    <row r="46" spans="1:12" s="48" customFormat="1" ht="31.5">
      <c r="A46" s="89"/>
      <c r="B46" s="91" t="s">
        <v>369</v>
      </c>
      <c r="C46" s="12"/>
      <c r="D46" s="13"/>
      <c r="E46" s="41">
        <v>209375</v>
      </c>
      <c r="F46" s="41">
        <f>G46-E46</f>
        <v>-34097</v>
      </c>
      <c r="G46" s="41">
        <v>175278</v>
      </c>
      <c r="H46" s="42">
        <f t="shared" si="1"/>
        <v>83.71486567164179</v>
      </c>
      <c r="I46" s="52">
        <v>167081</v>
      </c>
      <c r="J46" s="52">
        <v>8197</v>
      </c>
      <c r="L46" s="43"/>
    </row>
    <row r="47" spans="1:12" s="48" customFormat="1" ht="19.5" customHeight="1">
      <c r="A47" s="40" t="s">
        <v>14</v>
      </c>
      <c r="B47" s="2" t="s">
        <v>117</v>
      </c>
      <c r="C47" s="12" t="s">
        <v>214</v>
      </c>
      <c r="D47" s="49" t="s">
        <v>280</v>
      </c>
      <c r="E47" s="41">
        <v>122131</v>
      </c>
      <c r="F47" s="41">
        <f>G47-E47</f>
        <v>-12131</v>
      </c>
      <c r="G47" s="41">
        <v>110000</v>
      </c>
      <c r="H47" s="42">
        <f t="shared" si="1"/>
        <v>90.06722290000081</v>
      </c>
      <c r="I47" s="52">
        <v>101803</v>
      </c>
      <c r="J47" s="52">
        <v>8197</v>
      </c>
      <c r="L47" s="43"/>
    </row>
    <row r="48" spans="1:12" ht="17.25" customHeight="1">
      <c r="A48" s="40" t="s">
        <v>15</v>
      </c>
      <c r="B48" s="92" t="s">
        <v>16</v>
      </c>
      <c r="C48" s="5"/>
      <c r="D48" s="7"/>
      <c r="E48" s="41">
        <f>SUM(E49:E51)</f>
        <v>87244</v>
      </c>
      <c r="F48" s="41">
        <f t="shared" si="0"/>
        <v>-21966</v>
      </c>
      <c r="G48" s="41">
        <f>SUM(G49:G51)</f>
        <v>65278</v>
      </c>
      <c r="H48" s="42">
        <f t="shared" si="1"/>
        <v>74.82233735271193</v>
      </c>
      <c r="I48" s="52">
        <v>65278</v>
      </c>
      <c r="J48" s="54"/>
      <c r="L48" s="43"/>
    </row>
    <row r="49" spans="1:12" s="30" customFormat="1" ht="30">
      <c r="A49" s="44" t="s">
        <v>17</v>
      </c>
      <c r="B49" s="45" t="s">
        <v>18</v>
      </c>
      <c r="C49" s="93" t="s">
        <v>215</v>
      </c>
      <c r="D49" s="49" t="s">
        <v>281</v>
      </c>
      <c r="E49" s="46">
        <v>65983</v>
      </c>
      <c r="F49" s="41">
        <f t="shared" si="0"/>
        <v>-15983</v>
      </c>
      <c r="G49" s="47">
        <v>50000</v>
      </c>
      <c r="H49" s="42">
        <f t="shared" si="1"/>
        <v>75.77709409999545</v>
      </c>
      <c r="I49" s="90"/>
      <c r="J49" s="52"/>
      <c r="L49" s="43"/>
    </row>
    <row r="50" spans="1:12" s="48" customFormat="1" ht="29.25" customHeight="1">
      <c r="A50" s="89" t="s">
        <v>335</v>
      </c>
      <c r="B50" s="45" t="s">
        <v>19</v>
      </c>
      <c r="C50" s="12" t="s">
        <v>193</v>
      </c>
      <c r="D50" s="13" t="s">
        <v>282</v>
      </c>
      <c r="E50" s="46">
        <v>15983</v>
      </c>
      <c r="F50" s="41">
        <f>G50-E50</f>
        <v>-5983</v>
      </c>
      <c r="G50" s="47">
        <v>10000</v>
      </c>
      <c r="H50" s="42">
        <f t="shared" si="1"/>
        <v>62.566476881686796</v>
      </c>
      <c r="I50" s="41"/>
      <c r="J50" s="54"/>
      <c r="L50" s="43"/>
    </row>
    <row r="51" spans="1:12" s="48" customFormat="1" ht="30">
      <c r="A51" s="89" t="s">
        <v>20</v>
      </c>
      <c r="B51" s="45" t="s">
        <v>118</v>
      </c>
      <c r="C51" s="12" t="s">
        <v>215</v>
      </c>
      <c r="D51" s="49" t="s">
        <v>281</v>
      </c>
      <c r="E51" s="46">
        <v>5278</v>
      </c>
      <c r="F51" s="41">
        <f t="shared" si="0"/>
        <v>0</v>
      </c>
      <c r="G51" s="47">
        <v>5278</v>
      </c>
      <c r="H51" s="42">
        <f t="shared" si="1"/>
        <v>100</v>
      </c>
      <c r="I51" s="90"/>
      <c r="J51" s="54"/>
      <c r="L51" s="43"/>
    </row>
    <row r="52" spans="1:12" s="48" customFormat="1" ht="47.25">
      <c r="A52" s="40" t="s">
        <v>21</v>
      </c>
      <c r="B52" s="2" t="s">
        <v>370</v>
      </c>
      <c r="C52" s="5"/>
      <c r="D52" s="7"/>
      <c r="E52" s="41">
        <f>SUM(E53:E58)</f>
        <v>19623</v>
      </c>
      <c r="F52" s="41">
        <f t="shared" si="0"/>
        <v>0</v>
      </c>
      <c r="G52" s="41">
        <v>19623</v>
      </c>
      <c r="H52" s="42">
        <f t="shared" si="1"/>
        <v>100</v>
      </c>
      <c r="I52" s="52">
        <v>19623</v>
      </c>
      <c r="J52" s="54"/>
      <c r="L52" s="43"/>
    </row>
    <row r="53" spans="1:12" s="30" customFormat="1" ht="31.5" customHeight="1">
      <c r="A53" s="44" t="s">
        <v>22</v>
      </c>
      <c r="B53" s="45" t="s">
        <v>23</v>
      </c>
      <c r="C53" s="12" t="s">
        <v>194</v>
      </c>
      <c r="D53" s="49" t="s">
        <v>195</v>
      </c>
      <c r="E53" s="46">
        <v>4262</v>
      </c>
      <c r="F53" s="41">
        <f t="shared" si="0"/>
        <v>0</v>
      </c>
      <c r="G53" s="47">
        <v>4262</v>
      </c>
      <c r="H53" s="42">
        <f t="shared" si="1"/>
        <v>100</v>
      </c>
      <c r="I53" s="90"/>
      <c r="J53" s="52"/>
      <c r="L53" s="43"/>
    </row>
    <row r="54" spans="1:12" s="48" customFormat="1" ht="32.25" customHeight="1">
      <c r="A54" s="89" t="s">
        <v>24</v>
      </c>
      <c r="B54" s="45" t="s">
        <v>216</v>
      </c>
      <c r="C54" s="12" t="s">
        <v>196</v>
      </c>
      <c r="D54" s="49" t="s">
        <v>197</v>
      </c>
      <c r="E54" s="46">
        <v>2132</v>
      </c>
      <c r="F54" s="41">
        <f t="shared" si="0"/>
        <v>0</v>
      </c>
      <c r="G54" s="47">
        <v>2132</v>
      </c>
      <c r="H54" s="42">
        <f t="shared" si="1"/>
        <v>100</v>
      </c>
      <c r="I54" s="90"/>
      <c r="J54" s="54"/>
      <c r="L54" s="43"/>
    </row>
    <row r="55" spans="1:12" s="48" customFormat="1" ht="30.75" customHeight="1">
      <c r="A55" s="89" t="s">
        <v>25</v>
      </c>
      <c r="B55" s="45" t="s">
        <v>26</v>
      </c>
      <c r="C55" s="12" t="s">
        <v>198</v>
      </c>
      <c r="D55" s="49" t="s">
        <v>199</v>
      </c>
      <c r="E55" s="46">
        <v>5278</v>
      </c>
      <c r="F55" s="41">
        <f t="shared" si="0"/>
        <v>2623</v>
      </c>
      <c r="G55" s="47">
        <v>7901</v>
      </c>
      <c r="H55" s="42">
        <f t="shared" si="1"/>
        <v>149.69685486926866</v>
      </c>
      <c r="I55" s="90"/>
      <c r="J55" s="54"/>
      <c r="L55" s="43"/>
    </row>
    <row r="56" spans="1:12" s="48" customFormat="1" ht="32.25" customHeight="1">
      <c r="A56" s="89" t="s">
        <v>27</v>
      </c>
      <c r="B56" s="45" t="s">
        <v>28</v>
      </c>
      <c r="C56" s="93" t="s">
        <v>217</v>
      </c>
      <c r="D56" s="49" t="s">
        <v>218</v>
      </c>
      <c r="E56" s="46">
        <v>2132</v>
      </c>
      <c r="F56" s="41">
        <f t="shared" si="0"/>
        <v>0</v>
      </c>
      <c r="G56" s="47">
        <v>2132</v>
      </c>
      <c r="H56" s="42">
        <f t="shared" si="1"/>
        <v>100</v>
      </c>
      <c r="I56" s="90"/>
      <c r="J56" s="54"/>
      <c r="L56" s="43"/>
    </row>
    <row r="57" spans="1:12" s="48" customFormat="1" ht="30.75" customHeight="1">
      <c r="A57" s="89" t="s">
        <v>29</v>
      </c>
      <c r="B57" s="45" t="s">
        <v>30</v>
      </c>
      <c r="C57" s="12" t="s">
        <v>201</v>
      </c>
      <c r="D57" s="49" t="s">
        <v>200</v>
      </c>
      <c r="E57" s="46">
        <v>3196</v>
      </c>
      <c r="F57" s="41">
        <f t="shared" si="0"/>
        <v>0</v>
      </c>
      <c r="G57" s="47">
        <v>3196</v>
      </c>
      <c r="H57" s="42">
        <f t="shared" si="1"/>
        <v>100</v>
      </c>
      <c r="I57" s="14"/>
      <c r="J57" s="54"/>
      <c r="L57" s="43"/>
    </row>
    <row r="58" spans="1:12" s="48" customFormat="1" ht="30" customHeight="1">
      <c r="A58" s="89" t="s">
        <v>31</v>
      </c>
      <c r="B58" s="45" t="s">
        <v>32</v>
      </c>
      <c r="C58" s="12" t="s">
        <v>289</v>
      </c>
      <c r="D58" s="49" t="s">
        <v>289</v>
      </c>
      <c r="E58" s="46">
        <v>2623</v>
      </c>
      <c r="F58" s="41">
        <f t="shared" si="0"/>
        <v>-2623</v>
      </c>
      <c r="G58" s="47">
        <v>0</v>
      </c>
      <c r="H58" s="42">
        <f t="shared" si="1"/>
        <v>0</v>
      </c>
      <c r="I58" s="14"/>
      <c r="J58" s="46"/>
      <c r="L58" s="43"/>
    </row>
    <row r="59" spans="1:12" s="96" customFormat="1" ht="31.5">
      <c r="A59" s="40" t="s">
        <v>33</v>
      </c>
      <c r="B59" s="94" t="s">
        <v>295</v>
      </c>
      <c r="C59" s="5" t="s">
        <v>371</v>
      </c>
      <c r="D59" s="10"/>
      <c r="E59" s="41">
        <f>SUM(E60:E63)</f>
        <v>27907</v>
      </c>
      <c r="F59" s="46">
        <f t="shared" si="0"/>
        <v>-12443</v>
      </c>
      <c r="G59" s="41">
        <v>15464</v>
      </c>
      <c r="H59" s="42">
        <f t="shared" si="1"/>
        <v>55.41262048948292</v>
      </c>
      <c r="I59" s="41">
        <v>8907</v>
      </c>
      <c r="J59" s="41">
        <v>6557</v>
      </c>
      <c r="K59" s="48"/>
      <c r="L59" s="95"/>
    </row>
    <row r="60" spans="1:12" ht="34.5" customHeight="1">
      <c r="A60" s="44" t="s">
        <v>34</v>
      </c>
      <c r="B60" s="11" t="s">
        <v>35</v>
      </c>
      <c r="C60" s="12" t="s">
        <v>219</v>
      </c>
      <c r="D60" s="13" t="s">
        <v>220</v>
      </c>
      <c r="E60" s="46">
        <v>3196</v>
      </c>
      <c r="F60" s="41">
        <f t="shared" si="0"/>
        <v>12268</v>
      </c>
      <c r="G60" s="47">
        <v>15464</v>
      </c>
      <c r="H60" s="42" t="s">
        <v>289</v>
      </c>
      <c r="I60" s="14"/>
      <c r="J60" s="46"/>
      <c r="L60" s="43"/>
    </row>
    <row r="61" spans="1:12" s="48" customFormat="1" ht="15.75">
      <c r="A61" s="89" t="s">
        <v>36</v>
      </c>
      <c r="B61" s="45" t="s">
        <v>37</v>
      </c>
      <c r="C61" s="12" t="s">
        <v>289</v>
      </c>
      <c r="D61" s="13" t="s">
        <v>289</v>
      </c>
      <c r="E61" s="46">
        <v>1064</v>
      </c>
      <c r="F61" s="41" t="s">
        <v>289</v>
      </c>
      <c r="G61" s="47" t="s">
        <v>289</v>
      </c>
      <c r="H61" s="42" t="s">
        <v>289</v>
      </c>
      <c r="I61" s="14"/>
      <c r="J61" s="46"/>
      <c r="L61" s="43"/>
    </row>
    <row r="62" spans="1:12" s="48" customFormat="1" ht="15.75">
      <c r="A62" s="89" t="s">
        <v>38</v>
      </c>
      <c r="B62" s="45" t="s">
        <v>39</v>
      </c>
      <c r="C62" s="12" t="s">
        <v>289</v>
      </c>
      <c r="D62" s="13" t="s">
        <v>289</v>
      </c>
      <c r="E62" s="46">
        <v>19000</v>
      </c>
      <c r="F62" s="41" t="s">
        <v>289</v>
      </c>
      <c r="G62" s="47" t="s">
        <v>289</v>
      </c>
      <c r="H62" s="42" t="s">
        <v>289</v>
      </c>
      <c r="I62" s="14"/>
      <c r="J62" s="46"/>
      <c r="L62" s="43"/>
    </row>
    <row r="63" spans="1:12" s="48" customFormat="1" ht="15.75">
      <c r="A63" s="89" t="s">
        <v>160</v>
      </c>
      <c r="B63" s="45" t="s">
        <v>161</v>
      </c>
      <c r="C63" s="12" t="s">
        <v>289</v>
      </c>
      <c r="D63" s="13" t="s">
        <v>289</v>
      </c>
      <c r="E63" s="46">
        <v>4647</v>
      </c>
      <c r="F63" s="41" t="s">
        <v>289</v>
      </c>
      <c r="G63" s="47" t="s">
        <v>289</v>
      </c>
      <c r="H63" s="42" t="s">
        <v>289</v>
      </c>
      <c r="I63" s="14"/>
      <c r="J63" s="46"/>
      <c r="L63" s="43"/>
    </row>
    <row r="64" spans="1:12" s="48" customFormat="1" ht="15.75">
      <c r="A64" s="40" t="s">
        <v>40</v>
      </c>
      <c r="B64" s="2" t="s">
        <v>372</v>
      </c>
      <c r="C64" s="5"/>
      <c r="D64" s="7"/>
      <c r="E64" s="41">
        <v>39262</v>
      </c>
      <c r="F64" s="41">
        <f t="shared" si="0"/>
        <v>0</v>
      </c>
      <c r="G64" s="41">
        <v>39262</v>
      </c>
      <c r="H64" s="42">
        <f t="shared" si="1"/>
        <v>100</v>
      </c>
      <c r="I64" s="41">
        <v>39262</v>
      </c>
      <c r="J64" s="46"/>
      <c r="L64" s="43"/>
    </row>
    <row r="65" spans="1:12" s="48" customFormat="1" ht="15.75">
      <c r="A65" s="44" t="s">
        <v>41</v>
      </c>
      <c r="B65" s="45" t="s">
        <v>42</v>
      </c>
      <c r="C65" s="12" t="s">
        <v>221</v>
      </c>
      <c r="D65" s="13" t="s">
        <v>296</v>
      </c>
      <c r="E65" s="46">
        <v>39262</v>
      </c>
      <c r="F65" s="41">
        <v>0</v>
      </c>
      <c r="G65" s="46">
        <v>39262</v>
      </c>
      <c r="H65" s="42">
        <f t="shared" si="1"/>
        <v>100</v>
      </c>
      <c r="I65" s="14"/>
      <c r="J65" s="46"/>
      <c r="L65" s="43"/>
    </row>
    <row r="66" spans="1:12" ht="15.75">
      <c r="A66" s="40" t="s">
        <v>336</v>
      </c>
      <c r="B66" s="2" t="s">
        <v>373</v>
      </c>
      <c r="C66" s="5"/>
      <c r="D66" s="7"/>
      <c r="E66" s="41">
        <v>28770</v>
      </c>
      <c r="F66" s="41">
        <f>G66-E66</f>
        <v>48230</v>
      </c>
      <c r="G66" s="41">
        <f>SUM(G67:G68)</f>
        <v>77000</v>
      </c>
      <c r="H66" s="42">
        <f t="shared" si="1"/>
        <v>267.639902676399</v>
      </c>
      <c r="I66" s="41">
        <v>77000</v>
      </c>
      <c r="J66" s="41"/>
      <c r="L66" s="43"/>
    </row>
    <row r="67" spans="1:12" s="48" customFormat="1" ht="30">
      <c r="A67" s="44" t="s">
        <v>43</v>
      </c>
      <c r="B67" s="45" t="s">
        <v>44</v>
      </c>
      <c r="C67" s="12" t="s">
        <v>300</v>
      </c>
      <c r="D67" s="13" t="s">
        <v>301</v>
      </c>
      <c r="E67" s="46">
        <v>28770</v>
      </c>
      <c r="F67" s="41">
        <v>16230</v>
      </c>
      <c r="G67" s="47">
        <v>45000</v>
      </c>
      <c r="H67" s="42">
        <f t="shared" si="1"/>
        <v>156.41293013555787</v>
      </c>
      <c r="I67" s="14"/>
      <c r="J67" s="46"/>
      <c r="L67" s="43"/>
    </row>
    <row r="68" spans="1:12" s="30" customFormat="1" ht="30">
      <c r="A68" s="44" t="s">
        <v>337</v>
      </c>
      <c r="B68" s="45" t="s">
        <v>289</v>
      </c>
      <c r="C68" s="12" t="s">
        <v>302</v>
      </c>
      <c r="D68" s="13" t="s">
        <v>303</v>
      </c>
      <c r="E68" s="46" t="s">
        <v>289</v>
      </c>
      <c r="F68" s="41">
        <v>32000</v>
      </c>
      <c r="G68" s="47">
        <v>32000</v>
      </c>
      <c r="H68" s="42" t="s">
        <v>289</v>
      </c>
      <c r="I68" s="14"/>
      <c r="J68" s="41"/>
      <c r="L68" s="43"/>
    </row>
    <row r="69" spans="1:12" s="30" customFormat="1" ht="31.5">
      <c r="A69" s="40" t="s">
        <v>45</v>
      </c>
      <c r="B69" s="2" t="s">
        <v>377</v>
      </c>
      <c r="C69" s="12" t="s">
        <v>283</v>
      </c>
      <c r="D69" s="13" t="s">
        <v>284</v>
      </c>
      <c r="E69" s="41">
        <v>69672</v>
      </c>
      <c r="F69" s="41">
        <f>G69-E69</f>
        <v>-3672</v>
      </c>
      <c r="G69" s="41">
        <v>66000</v>
      </c>
      <c r="H69" s="42">
        <f t="shared" si="1"/>
        <v>94.72959007922839</v>
      </c>
      <c r="I69" s="41">
        <v>66000</v>
      </c>
      <c r="J69" s="41"/>
      <c r="L69" s="43"/>
    </row>
    <row r="70" spans="1:12" s="48" customFormat="1" ht="15.75">
      <c r="A70" s="40" t="s">
        <v>46</v>
      </c>
      <c r="B70" s="2" t="s">
        <v>380</v>
      </c>
      <c r="C70" s="12" t="s">
        <v>285</v>
      </c>
      <c r="D70" s="13" t="s">
        <v>286</v>
      </c>
      <c r="E70" s="41">
        <v>86885</v>
      </c>
      <c r="F70" s="41">
        <f t="shared" si="0"/>
        <v>0</v>
      </c>
      <c r="G70" s="41">
        <v>86885</v>
      </c>
      <c r="H70" s="42">
        <f t="shared" si="1"/>
        <v>100</v>
      </c>
      <c r="I70" s="41">
        <v>86885</v>
      </c>
      <c r="J70" s="46"/>
      <c r="L70" s="43"/>
    </row>
    <row r="71" spans="1:12" ht="15.75">
      <c r="A71" s="40" t="s">
        <v>47</v>
      </c>
      <c r="B71" s="2" t="s">
        <v>378</v>
      </c>
      <c r="C71" s="5"/>
      <c r="D71" s="7"/>
      <c r="E71" s="41">
        <f>SUM(E72:E73)</f>
        <v>21727</v>
      </c>
      <c r="F71" s="41">
        <f t="shared" si="0"/>
        <v>0</v>
      </c>
      <c r="G71" s="41">
        <v>21727</v>
      </c>
      <c r="H71" s="42">
        <f t="shared" si="1"/>
        <v>100</v>
      </c>
      <c r="I71" s="41">
        <v>21727</v>
      </c>
      <c r="J71" s="46"/>
      <c r="L71" s="43"/>
    </row>
    <row r="72" spans="1:12" ht="30">
      <c r="A72" s="44" t="s">
        <v>48</v>
      </c>
      <c r="B72" s="45" t="s">
        <v>49</v>
      </c>
      <c r="C72" s="93" t="s">
        <v>223</v>
      </c>
      <c r="D72" s="49" t="s">
        <v>200</v>
      </c>
      <c r="E72" s="46">
        <v>11236</v>
      </c>
      <c r="F72" s="41">
        <f>G72-E72</f>
        <v>10491</v>
      </c>
      <c r="G72" s="47">
        <v>21727</v>
      </c>
      <c r="H72" s="42">
        <f t="shared" si="1"/>
        <v>193.36952652189393</v>
      </c>
      <c r="I72" s="14"/>
      <c r="J72" s="46"/>
      <c r="L72" s="43"/>
    </row>
    <row r="73" spans="1:12" s="30" customFormat="1" ht="15.75">
      <c r="A73" s="89" t="s">
        <v>338</v>
      </c>
      <c r="B73" s="45" t="s">
        <v>50</v>
      </c>
      <c r="C73" s="93" t="s">
        <v>289</v>
      </c>
      <c r="D73" s="49" t="s">
        <v>289</v>
      </c>
      <c r="E73" s="46">
        <v>10491</v>
      </c>
      <c r="F73" s="41" t="s">
        <v>289</v>
      </c>
      <c r="G73" s="47" t="s">
        <v>289</v>
      </c>
      <c r="H73" s="42" t="s">
        <v>289</v>
      </c>
      <c r="I73" s="14"/>
      <c r="J73" s="41"/>
      <c r="L73" s="43"/>
    </row>
    <row r="74" spans="1:12" s="48" customFormat="1" ht="31.5">
      <c r="A74" s="40" t="s">
        <v>51</v>
      </c>
      <c r="B74" s="2" t="s">
        <v>374</v>
      </c>
      <c r="C74" s="5"/>
      <c r="D74" s="7"/>
      <c r="E74" s="41">
        <f>SUM(E75:E77)</f>
        <v>34909</v>
      </c>
      <c r="F74" s="41">
        <f>SUM(F75:F77)</f>
        <v>19000</v>
      </c>
      <c r="G74" s="41">
        <f>SUM(G75:G77)</f>
        <v>53909</v>
      </c>
      <c r="H74" s="42">
        <f aca="true" t="shared" si="2" ref="H74:H123">(G74/E74)*100</f>
        <v>154.42722507089863</v>
      </c>
      <c r="I74" s="41">
        <v>53909</v>
      </c>
      <c r="J74" s="46"/>
      <c r="L74" s="43"/>
    </row>
    <row r="75" spans="1:12" s="48" customFormat="1" ht="29.25" customHeight="1">
      <c r="A75" s="44" t="s">
        <v>52</v>
      </c>
      <c r="B75" s="45" t="s">
        <v>53</v>
      </c>
      <c r="C75" s="12" t="s">
        <v>224</v>
      </c>
      <c r="D75" s="13" t="s">
        <v>297</v>
      </c>
      <c r="E75" s="46">
        <v>19000</v>
      </c>
      <c r="F75" s="41">
        <f t="shared" si="0"/>
        <v>33909</v>
      </c>
      <c r="G75" s="46">
        <v>52909</v>
      </c>
      <c r="H75" s="42">
        <f t="shared" si="2"/>
        <v>278.4684210526316</v>
      </c>
      <c r="I75" s="14"/>
      <c r="J75" s="46"/>
      <c r="L75" s="43"/>
    </row>
    <row r="76" spans="1:12" s="48" customFormat="1" ht="15.75">
      <c r="A76" s="89" t="s">
        <v>54</v>
      </c>
      <c r="B76" s="45" t="s">
        <v>55</v>
      </c>
      <c r="C76" s="12" t="s">
        <v>298</v>
      </c>
      <c r="D76" s="13" t="s">
        <v>299</v>
      </c>
      <c r="E76" s="46">
        <v>9467</v>
      </c>
      <c r="F76" s="41">
        <f t="shared" si="0"/>
        <v>-8467</v>
      </c>
      <c r="G76" s="47">
        <v>1000</v>
      </c>
      <c r="H76" s="42">
        <f t="shared" si="2"/>
        <v>10.563008344776591</v>
      </c>
      <c r="I76" s="14"/>
      <c r="J76" s="41"/>
      <c r="L76" s="43"/>
    </row>
    <row r="77" spans="1:12" s="30" customFormat="1" ht="15.75">
      <c r="A77" s="89" t="s">
        <v>56</v>
      </c>
      <c r="B77" s="45" t="s">
        <v>57</v>
      </c>
      <c r="C77" s="12" t="s">
        <v>289</v>
      </c>
      <c r="D77" s="13" t="s">
        <v>289</v>
      </c>
      <c r="E77" s="46">
        <v>6442</v>
      </c>
      <c r="F77" s="41">
        <v>-6442</v>
      </c>
      <c r="G77" s="47" t="s">
        <v>289</v>
      </c>
      <c r="H77" s="42" t="s">
        <v>289</v>
      </c>
      <c r="I77" s="14"/>
      <c r="J77" s="46"/>
      <c r="L77" s="43"/>
    </row>
    <row r="78" spans="1:12" s="30" customFormat="1" ht="31.5">
      <c r="A78" s="89"/>
      <c r="B78" s="97" t="s">
        <v>379</v>
      </c>
      <c r="C78" s="6" t="s">
        <v>381</v>
      </c>
      <c r="D78" s="13"/>
      <c r="E78" s="41">
        <v>93169</v>
      </c>
      <c r="F78" s="41">
        <f>G78-E78</f>
        <v>0</v>
      </c>
      <c r="G78" s="41">
        <v>93169</v>
      </c>
      <c r="H78" s="42"/>
      <c r="I78" s="41">
        <v>93169</v>
      </c>
      <c r="J78" s="46"/>
      <c r="L78" s="43"/>
    </row>
    <row r="79" spans="1:12" s="48" customFormat="1" ht="15.75">
      <c r="A79" s="40" t="s">
        <v>339</v>
      </c>
      <c r="B79" s="2" t="s">
        <v>375</v>
      </c>
      <c r="C79" s="5"/>
      <c r="D79" s="7"/>
      <c r="E79" s="41">
        <f>SUM(E80:E81)</f>
        <v>23400</v>
      </c>
      <c r="F79" s="41">
        <f t="shared" si="0"/>
        <v>0</v>
      </c>
      <c r="G79" s="41">
        <v>23400</v>
      </c>
      <c r="H79" s="42">
        <f t="shared" si="2"/>
        <v>100</v>
      </c>
      <c r="I79" s="41">
        <v>23400</v>
      </c>
      <c r="J79" s="46"/>
      <c r="L79" s="43"/>
    </row>
    <row r="80" spans="1:12" s="48" customFormat="1" ht="30">
      <c r="A80" s="44" t="s">
        <v>58</v>
      </c>
      <c r="B80" s="45" t="s">
        <v>125</v>
      </c>
      <c r="C80" s="12" t="s">
        <v>225</v>
      </c>
      <c r="D80" s="49" t="s">
        <v>226</v>
      </c>
      <c r="E80" s="46">
        <v>9590</v>
      </c>
      <c r="F80" s="41">
        <f t="shared" si="0"/>
        <v>13810</v>
      </c>
      <c r="G80" s="47">
        <v>23400</v>
      </c>
      <c r="H80" s="42">
        <f t="shared" si="2"/>
        <v>244.0041710114703</v>
      </c>
      <c r="I80" s="14"/>
      <c r="J80" s="46"/>
      <c r="L80" s="43"/>
    </row>
    <row r="81" spans="1:12" s="48" customFormat="1" ht="15.75">
      <c r="A81" s="89" t="s">
        <v>59</v>
      </c>
      <c r="B81" s="45" t="s">
        <v>126</v>
      </c>
      <c r="C81" s="12" t="s">
        <v>289</v>
      </c>
      <c r="D81" s="49" t="s">
        <v>309</v>
      </c>
      <c r="E81" s="46">
        <v>13810</v>
      </c>
      <c r="F81" s="41">
        <v>-13810</v>
      </c>
      <c r="G81" s="47" t="s">
        <v>289</v>
      </c>
      <c r="H81" s="42" t="s">
        <v>289</v>
      </c>
      <c r="I81" s="14"/>
      <c r="J81" s="41"/>
      <c r="L81" s="43"/>
    </row>
    <row r="82" spans="1:12" s="30" customFormat="1" ht="28.5" customHeight="1">
      <c r="A82" s="40" t="s">
        <v>340</v>
      </c>
      <c r="B82" s="2" t="s">
        <v>376</v>
      </c>
      <c r="C82" s="5"/>
      <c r="D82" s="7"/>
      <c r="E82" s="41">
        <f>SUM(E83:E87)</f>
        <v>43606</v>
      </c>
      <c r="F82" s="41">
        <f>G82-E82</f>
        <v>0</v>
      </c>
      <c r="G82" s="41">
        <f>SUM(G83:G88)</f>
        <v>43606</v>
      </c>
      <c r="H82" s="42">
        <f t="shared" si="2"/>
        <v>100</v>
      </c>
      <c r="I82" s="41">
        <v>43606</v>
      </c>
      <c r="J82" s="46"/>
      <c r="L82" s="43"/>
    </row>
    <row r="83" spans="1:12" s="48" customFormat="1" ht="32.25" customHeight="1">
      <c r="A83" s="98" t="s">
        <v>60</v>
      </c>
      <c r="B83" s="11" t="s">
        <v>61</v>
      </c>
      <c r="C83" s="12" t="s">
        <v>227</v>
      </c>
      <c r="D83" s="49" t="s">
        <v>228</v>
      </c>
      <c r="E83" s="46">
        <v>13811</v>
      </c>
      <c r="F83" s="41">
        <f aca="true" t="shared" si="3" ref="F83:F128">G83-E83</f>
        <v>1189</v>
      </c>
      <c r="G83" s="47">
        <v>15000</v>
      </c>
      <c r="H83" s="42">
        <f t="shared" si="2"/>
        <v>108.60907971906451</v>
      </c>
      <c r="I83" s="14"/>
      <c r="J83" s="46"/>
      <c r="L83" s="43"/>
    </row>
    <row r="84" spans="1:12" s="48" customFormat="1" ht="15.75">
      <c r="A84" s="98" t="s">
        <v>62</v>
      </c>
      <c r="B84" s="56" t="s">
        <v>63</v>
      </c>
      <c r="C84" s="57" t="s">
        <v>269</v>
      </c>
      <c r="D84" s="58" t="s">
        <v>270</v>
      </c>
      <c r="E84" s="46">
        <v>19000</v>
      </c>
      <c r="F84" s="41">
        <f t="shared" si="3"/>
        <v>-4000</v>
      </c>
      <c r="G84" s="47">
        <v>15000</v>
      </c>
      <c r="H84" s="42">
        <f t="shared" si="2"/>
        <v>78.94736842105263</v>
      </c>
      <c r="I84" s="14"/>
      <c r="J84" s="41"/>
      <c r="L84" s="43"/>
    </row>
    <row r="85" spans="1:12" s="30" customFormat="1" ht="30" customHeight="1">
      <c r="A85" s="98" t="s">
        <v>64</v>
      </c>
      <c r="B85" s="63" t="s">
        <v>289</v>
      </c>
      <c r="C85" s="99" t="s">
        <v>271</v>
      </c>
      <c r="D85" s="100" t="s">
        <v>272</v>
      </c>
      <c r="E85" s="46" t="s">
        <v>289</v>
      </c>
      <c r="F85" s="41">
        <v>2000</v>
      </c>
      <c r="G85" s="47">
        <v>2000</v>
      </c>
      <c r="H85" s="42" t="s">
        <v>289</v>
      </c>
      <c r="I85" s="14"/>
      <c r="J85" s="46"/>
      <c r="L85" s="43"/>
    </row>
    <row r="86" spans="1:12" s="48" customFormat="1" ht="15.75">
      <c r="A86" s="98" t="s">
        <v>342</v>
      </c>
      <c r="B86" s="63" t="s">
        <v>289</v>
      </c>
      <c r="C86" s="64" t="s">
        <v>273</v>
      </c>
      <c r="D86" s="65" t="s">
        <v>274</v>
      </c>
      <c r="E86" s="46" t="s">
        <v>289</v>
      </c>
      <c r="F86" s="41">
        <v>3000</v>
      </c>
      <c r="G86" s="47">
        <v>3000</v>
      </c>
      <c r="H86" s="42" t="s">
        <v>289</v>
      </c>
      <c r="I86" s="14"/>
      <c r="J86" s="46"/>
      <c r="L86" s="43"/>
    </row>
    <row r="87" spans="1:12" s="48" customFormat="1" ht="15.75">
      <c r="A87" s="98" t="s">
        <v>343</v>
      </c>
      <c r="B87" s="11" t="s">
        <v>65</v>
      </c>
      <c r="C87" s="12" t="s">
        <v>290</v>
      </c>
      <c r="D87" s="13" t="s">
        <v>291</v>
      </c>
      <c r="E87" s="46">
        <v>10795</v>
      </c>
      <c r="F87" s="41">
        <f t="shared" si="3"/>
        <v>-7795</v>
      </c>
      <c r="G87" s="47">
        <v>3000</v>
      </c>
      <c r="H87" s="42">
        <f t="shared" si="2"/>
        <v>27.79064381658175</v>
      </c>
      <c r="I87" s="14"/>
      <c r="J87" s="46"/>
      <c r="L87" s="43"/>
    </row>
    <row r="88" spans="1:12" s="48" customFormat="1" ht="15.75">
      <c r="A88" s="98" t="s">
        <v>344</v>
      </c>
      <c r="B88" s="11" t="s">
        <v>289</v>
      </c>
      <c r="C88" s="12" t="s">
        <v>292</v>
      </c>
      <c r="D88" s="13" t="s">
        <v>293</v>
      </c>
      <c r="E88" s="46" t="s">
        <v>289</v>
      </c>
      <c r="F88" s="41">
        <v>5606</v>
      </c>
      <c r="G88" s="47">
        <v>5606</v>
      </c>
      <c r="H88" s="42" t="s">
        <v>289</v>
      </c>
      <c r="I88" s="14"/>
      <c r="J88" s="46"/>
      <c r="L88" s="43"/>
    </row>
    <row r="89" spans="1:12" s="48" customFormat="1" ht="31.5">
      <c r="A89" s="101" t="s">
        <v>66</v>
      </c>
      <c r="B89" s="2" t="s">
        <v>379</v>
      </c>
      <c r="C89" s="5"/>
      <c r="D89" s="7"/>
      <c r="E89" s="41">
        <f>SUM(E90:E92)</f>
        <v>26163</v>
      </c>
      <c r="F89" s="41">
        <f t="shared" si="3"/>
        <v>0</v>
      </c>
      <c r="G89" s="41">
        <v>26163</v>
      </c>
      <c r="H89" s="42">
        <f t="shared" si="2"/>
        <v>100</v>
      </c>
      <c r="I89" s="41">
        <v>26163</v>
      </c>
      <c r="J89" s="46"/>
      <c r="L89" s="43"/>
    </row>
    <row r="90" spans="1:12" s="48" customFormat="1" ht="15.75">
      <c r="A90" s="98" t="s">
        <v>67</v>
      </c>
      <c r="B90" s="11" t="s">
        <v>127</v>
      </c>
      <c r="C90" s="12" t="s">
        <v>229</v>
      </c>
      <c r="D90" s="13" t="s">
        <v>230</v>
      </c>
      <c r="E90" s="46">
        <v>1172</v>
      </c>
      <c r="F90" s="41">
        <f t="shared" si="3"/>
        <v>0</v>
      </c>
      <c r="G90" s="47">
        <v>1172</v>
      </c>
      <c r="H90" s="42">
        <f t="shared" si="2"/>
        <v>100</v>
      </c>
      <c r="I90" s="102"/>
      <c r="J90" s="46"/>
      <c r="L90" s="43"/>
    </row>
    <row r="91" spans="1:12" s="48" customFormat="1" ht="15.75">
      <c r="A91" s="98" t="s">
        <v>68</v>
      </c>
      <c r="B91" s="11" t="s">
        <v>70</v>
      </c>
      <c r="C91" s="12" t="s">
        <v>289</v>
      </c>
      <c r="D91" s="13" t="s">
        <v>289</v>
      </c>
      <c r="E91" s="46">
        <v>5991</v>
      </c>
      <c r="F91" s="41" t="s">
        <v>289</v>
      </c>
      <c r="G91" s="47" t="s">
        <v>289</v>
      </c>
      <c r="H91" s="42" t="s">
        <v>289</v>
      </c>
      <c r="I91" s="14"/>
      <c r="J91" s="41"/>
      <c r="L91" s="43"/>
    </row>
    <row r="92" spans="1:12" s="48" customFormat="1" ht="15.75">
      <c r="A92" s="103" t="s">
        <v>69</v>
      </c>
      <c r="B92" s="45" t="s">
        <v>128</v>
      </c>
      <c r="C92" s="12" t="s">
        <v>231</v>
      </c>
      <c r="D92" s="13" t="s">
        <v>232</v>
      </c>
      <c r="E92" s="46">
        <v>19000</v>
      </c>
      <c r="F92" s="41">
        <f t="shared" si="3"/>
        <v>5991</v>
      </c>
      <c r="G92" s="47">
        <v>24991</v>
      </c>
      <c r="H92" s="42">
        <f t="shared" si="2"/>
        <v>131.53157894736842</v>
      </c>
      <c r="I92" s="14"/>
      <c r="J92" s="104"/>
      <c r="L92" s="43"/>
    </row>
    <row r="93" spans="1:12" s="48" customFormat="1" ht="15.75">
      <c r="A93" s="101"/>
      <c r="B93" s="2" t="s">
        <v>159</v>
      </c>
      <c r="C93" s="5"/>
      <c r="D93" s="7"/>
      <c r="E93" s="41">
        <f>E94+E119+E123</f>
        <v>314000</v>
      </c>
      <c r="F93" s="41">
        <f t="shared" si="3"/>
        <v>107326</v>
      </c>
      <c r="G93" s="41">
        <f>G94+G119+G123</f>
        <v>421326</v>
      </c>
      <c r="H93" s="42">
        <f t="shared" si="2"/>
        <v>134.18025477707008</v>
      </c>
      <c r="I93" s="41">
        <f>I94+I119+I123</f>
        <v>380342</v>
      </c>
      <c r="J93" s="41">
        <v>40984</v>
      </c>
      <c r="L93" s="43"/>
    </row>
    <row r="94" spans="1:12" s="48" customFormat="1" ht="15.75">
      <c r="A94" s="101"/>
      <c r="B94" s="2" t="s">
        <v>357</v>
      </c>
      <c r="C94" s="5"/>
      <c r="D94" s="7"/>
      <c r="E94" s="41">
        <f>E95+E104+E106+E109+E111+E113</f>
        <v>112600</v>
      </c>
      <c r="F94" s="41">
        <f t="shared" si="3"/>
        <v>281326</v>
      </c>
      <c r="G94" s="41">
        <f>G95+G104+G106+G109+G111+G113</f>
        <v>393926</v>
      </c>
      <c r="H94" s="42">
        <f t="shared" si="2"/>
        <v>349.8454706927176</v>
      </c>
      <c r="I94" s="41">
        <f>I95+I104+I106+I109+I111+I113</f>
        <v>352942</v>
      </c>
      <c r="J94" s="41">
        <v>40984</v>
      </c>
      <c r="L94" s="43"/>
    </row>
    <row r="95" spans="1:12" s="48" customFormat="1" ht="31.5">
      <c r="A95" s="101" t="s">
        <v>345</v>
      </c>
      <c r="B95" s="2" t="s">
        <v>119</v>
      </c>
      <c r="C95" s="5"/>
      <c r="D95" s="7"/>
      <c r="E95" s="41">
        <f>SUM(E96:E103)</f>
        <v>48600</v>
      </c>
      <c r="F95" s="41">
        <f>SUM(F96:F103)</f>
        <v>240200</v>
      </c>
      <c r="G95" s="41">
        <f>SUM(G96:G103)</f>
        <v>288800</v>
      </c>
      <c r="H95" s="42">
        <f t="shared" si="2"/>
        <v>594.238683127572</v>
      </c>
      <c r="I95" s="41">
        <v>288800</v>
      </c>
      <c r="J95" s="46"/>
      <c r="L95" s="43"/>
    </row>
    <row r="96" spans="1:12" s="48" customFormat="1" ht="15.75">
      <c r="A96" s="103" t="s">
        <v>71</v>
      </c>
      <c r="B96" s="45" t="s">
        <v>310</v>
      </c>
      <c r="C96" s="12" t="s">
        <v>235</v>
      </c>
      <c r="D96" s="13" t="s">
        <v>236</v>
      </c>
      <c r="E96" s="105">
        <v>0</v>
      </c>
      <c r="F96" s="41">
        <f t="shared" si="3"/>
        <v>115000</v>
      </c>
      <c r="G96" s="47">
        <v>115000</v>
      </c>
      <c r="H96" s="42" t="s">
        <v>289</v>
      </c>
      <c r="I96" s="14"/>
      <c r="J96" s="41"/>
      <c r="L96" s="43"/>
    </row>
    <row r="97" spans="1:12" s="30" customFormat="1" ht="32.25" customHeight="1">
      <c r="A97" s="98" t="s">
        <v>346</v>
      </c>
      <c r="B97" s="45" t="s">
        <v>129</v>
      </c>
      <c r="C97" s="12" t="s">
        <v>233</v>
      </c>
      <c r="D97" s="13" t="s">
        <v>234</v>
      </c>
      <c r="E97" s="105">
        <v>0</v>
      </c>
      <c r="F97" s="41">
        <f t="shared" si="3"/>
        <v>30000</v>
      </c>
      <c r="G97" s="47">
        <v>30000</v>
      </c>
      <c r="H97" s="42" t="s">
        <v>289</v>
      </c>
      <c r="I97" s="14"/>
      <c r="J97" s="46"/>
      <c r="L97" s="43"/>
    </row>
    <row r="98" spans="1:12" s="48" customFormat="1" ht="15.75">
      <c r="A98" s="98" t="s">
        <v>72</v>
      </c>
      <c r="B98" s="45" t="s">
        <v>131</v>
      </c>
      <c r="C98" s="12" t="s">
        <v>239</v>
      </c>
      <c r="D98" s="13" t="s">
        <v>240</v>
      </c>
      <c r="E98" s="105">
        <v>0</v>
      </c>
      <c r="F98" s="41">
        <f t="shared" si="3"/>
        <v>9200</v>
      </c>
      <c r="G98" s="47">
        <v>9200</v>
      </c>
      <c r="H98" s="42" t="s">
        <v>289</v>
      </c>
      <c r="I98" s="102"/>
      <c r="J98" s="46"/>
      <c r="L98" s="43"/>
    </row>
    <row r="99" spans="1:13" s="48" customFormat="1" ht="15.75">
      <c r="A99" s="98" t="s">
        <v>347</v>
      </c>
      <c r="B99" s="45" t="s">
        <v>143</v>
      </c>
      <c r="C99" s="12" t="s">
        <v>237</v>
      </c>
      <c r="D99" s="13" t="s">
        <v>238</v>
      </c>
      <c r="E99" s="46">
        <v>6400</v>
      </c>
      <c r="F99" s="41">
        <f t="shared" si="3"/>
        <v>58300</v>
      </c>
      <c r="G99" s="47">
        <v>64700</v>
      </c>
      <c r="H99" s="42" t="s">
        <v>289</v>
      </c>
      <c r="I99" s="14"/>
      <c r="J99" s="105"/>
      <c r="K99" s="41"/>
      <c r="L99" s="47"/>
      <c r="M99" s="42"/>
    </row>
    <row r="100" spans="1:12" s="48" customFormat="1" ht="15.75">
      <c r="A100" s="98" t="s">
        <v>73</v>
      </c>
      <c r="B100" s="45" t="s">
        <v>144</v>
      </c>
      <c r="C100" s="12" t="s">
        <v>241</v>
      </c>
      <c r="D100" s="13" t="s">
        <v>242</v>
      </c>
      <c r="E100" s="46">
        <v>19200</v>
      </c>
      <c r="F100" s="41">
        <v>-19200</v>
      </c>
      <c r="G100" s="47" t="s">
        <v>289</v>
      </c>
      <c r="H100" s="42" t="s">
        <v>289</v>
      </c>
      <c r="I100" s="14"/>
      <c r="J100" s="104"/>
      <c r="L100" s="43"/>
    </row>
    <row r="101" spans="1:12" s="48" customFormat="1" ht="15.75">
      <c r="A101" s="98" t="s">
        <v>348</v>
      </c>
      <c r="B101" s="45" t="s">
        <v>316</v>
      </c>
      <c r="C101" s="12" t="s">
        <v>317</v>
      </c>
      <c r="D101" s="13" t="s">
        <v>244</v>
      </c>
      <c r="E101" s="46">
        <v>8000</v>
      </c>
      <c r="F101" s="41">
        <v>-8000</v>
      </c>
      <c r="G101" s="47" t="s">
        <v>289</v>
      </c>
      <c r="H101" s="42" t="s">
        <v>289</v>
      </c>
      <c r="I101" s="14"/>
      <c r="J101" s="104"/>
      <c r="L101" s="43"/>
    </row>
    <row r="102" spans="1:12" s="48" customFormat="1" ht="30.75" customHeight="1">
      <c r="A102" s="98" t="s">
        <v>349</v>
      </c>
      <c r="B102" s="45" t="s">
        <v>145</v>
      </c>
      <c r="C102" s="12" t="s">
        <v>241</v>
      </c>
      <c r="D102" s="13" t="s">
        <v>242</v>
      </c>
      <c r="E102" s="46">
        <v>5000</v>
      </c>
      <c r="F102" s="41">
        <v>-5000</v>
      </c>
      <c r="G102" s="47" t="s">
        <v>289</v>
      </c>
      <c r="H102" s="42" t="s">
        <v>289</v>
      </c>
      <c r="I102" s="14"/>
      <c r="J102" s="104"/>
      <c r="L102" s="43"/>
    </row>
    <row r="103" spans="1:12" s="48" customFormat="1" ht="15.75">
      <c r="A103" s="98" t="s">
        <v>130</v>
      </c>
      <c r="B103" s="45" t="s">
        <v>146</v>
      </c>
      <c r="C103" s="12" t="s">
        <v>243</v>
      </c>
      <c r="D103" s="13" t="s">
        <v>244</v>
      </c>
      <c r="E103" s="46">
        <v>10000</v>
      </c>
      <c r="F103" s="41">
        <f t="shared" si="3"/>
        <v>59900</v>
      </c>
      <c r="G103" s="47">
        <v>69900</v>
      </c>
      <c r="H103" s="42" t="s">
        <v>289</v>
      </c>
      <c r="I103" s="14"/>
      <c r="J103" s="46"/>
      <c r="L103" s="43"/>
    </row>
    <row r="104" spans="1:12" s="48" customFormat="1" ht="31.5">
      <c r="A104" s="98" t="s">
        <v>141</v>
      </c>
      <c r="B104" s="2" t="s">
        <v>120</v>
      </c>
      <c r="C104" s="5"/>
      <c r="D104" s="7"/>
      <c r="E104" s="106">
        <f>SUM(E105:E105)</f>
        <v>0</v>
      </c>
      <c r="F104" s="41">
        <v>3000</v>
      </c>
      <c r="G104" s="41">
        <v>3000</v>
      </c>
      <c r="H104" s="42" t="s">
        <v>289</v>
      </c>
      <c r="I104" s="41">
        <v>3000</v>
      </c>
      <c r="J104" s="46"/>
      <c r="L104" s="43"/>
    </row>
    <row r="105" spans="1:12" s="48" customFormat="1" ht="15.75">
      <c r="A105" s="101" t="s">
        <v>350</v>
      </c>
      <c r="B105" s="107" t="s">
        <v>132</v>
      </c>
      <c r="C105" s="12" t="s">
        <v>247</v>
      </c>
      <c r="D105" s="13" t="s">
        <v>248</v>
      </c>
      <c r="E105" s="105">
        <v>0</v>
      </c>
      <c r="F105" s="41">
        <f t="shared" si="3"/>
        <v>3000</v>
      </c>
      <c r="G105" s="47">
        <v>3000</v>
      </c>
      <c r="H105" s="42" t="s">
        <v>289</v>
      </c>
      <c r="I105" s="14"/>
      <c r="J105" s="46"/>
      <c r="L105" s="43"/>
    </row>
    <row r="106" spans="1:12" s="48" customFormat="1" ht="31.5">
      <c r="A106" s="98" t="s">
        <v>74</v>
      </c>
      <c r="B106" s="3" t="s">
        <v>138</v>
      </c>
      <c r="C106" s="5"/>
      <c r="D106" s="7"/>
      <c r="E106" s="41">
        <f>SUM(E107:E108)</f>
        <v>22000</v>
      </c>
      <c r="F106" s="41">
        <f>SUM(F107:F108)</f>
        <v>6000</v>
      </c>
      <c r="G106" s="41">
        <f>SUM(G107:G108)</f>
        <v>28000</v>
      </c>
      <c r="H106" s="42">
        <f t="shared" si="2"/>
        <v>127.27272727272727</v>
      </c>
      <c r="I106" s="41">
        <v>28000</v>
      </c>
      <c r="J106" s="54"/>
      <c r="L106" s="43"/>
    </row>
    <row r="107" spans="1:12" s="48" customFormat="1" ht="15.75">
      <c r="A107" s="101" t="s">
        <v>351</v>
      </c>
      <c r="B107" s="107" t="s">
        <v>311</v>
      </c>
      <c r="C107" s="12" t="s">
        <v>249</v>
      </c>
      <c r="D107" s="13" t="s">
        <v>250</v>
      </c>
      <c r="E107" s="46">
        <v>10000</v>
      </c>
      <c r="F107" s="41">
        <f t="shared" si="3"/>
        <v>10000</v>
      </c>
      <c r="G107" s="47">
        <v>20000</v>
      </c>
      <c r="H107" s="42">
        <f t="shared" si="2"/>
        <v>200</v>
      </c>
      <c r="I107" s="102"/>
      <c r="J107" s="54"/>
      <c r="L107" s="43"/>
    </row>
    <row r="108" spans="1:12" s="48" customFormat="1" ht="30">
      <c r="A108" s="101" t="s">
        <v>75</v>
      </c>
      <c r="B108" s="107" t="s">
        <v>142</v>
      </c>
      <c r="C108" s="12" t="s">
        <v>252</v>
      </c>
      <c r="D108" s="13" t="s">
        <v>253</v>
      </c>
      <c r="E108" s="46">
        <v>12000</v>
      </c>
      <c r="F108" s="41">
        <f t="shared" si="3"/>
        <v>-4000</v>
      </c>
      <c r="G108" s="47">
        <v>8000</v>
      </c>
      <c r="H108" s="42">
        <f t="shared" si="2"/>
        <v>66.66666666666666</v>
      </c>
      <c r="I108" s="102"/>
      <c r="J108" s="54"/>
      <c r="L108" s="43"/>
    </row>
    <row r="109" spans="1:12" s="48" customFormat="1" ht="31.5">
      <c r="A109" s="98" t="s">
        <v>134</v>
      </c>
      <c r="B109" s="3" t="s">
        <v>121</v>
      </c>
      <c r="C109" s="5"/>
      <c r="D109" s="7"/>
      <c r="E109" s="106">
        <v>0</v>
      </c>
      <c r="F109" s="41">
        <v>2295</v>
      </c>
      <c r="G109" s="41">
        <v>2295</v>
      </c>
      <c r="H109" s="42" t="s">
        <v>289</v>
      </c>
      <c r="I109" s="41">
        <v>2295</v>
      </c>
      <c r="J109" s="54"/>
      <c r="L109" s="43"/>
    </row>
    <row r="110" spans="1:12" ht="15.75">
      <c r="A110" s="101" t="s">
        <v>76</v>
      </c>
      <c r="B110" s="107" t="s">
        <v>133</v>
      </c>
      <c r="C110" s="12" t="s">
        <v>254</v>
      </c>
      <c r="D110" s="13" t="s">
        <v>255</v>
      </c>
      <c r="E110" s="105">
        <v>0</v>
      </c>
      <c r="F110" s="41">
        <f t="shared" si="3"/>
        <v>2295</v>
      </c>
      <c r="G110" s="47">
        <v>2295</v>
      </c>
      <c r="H110" s="42" t="s">
        <v>289</v>
      </c>
      <c r="I110" s="14"/>
      <c r="J110" s="52"/>
      <c r="L110" s="43"/>
    </row>
    <row r="111" spans="1:12" s="30" customFormat="1" ht="31.5">
      <c r="A111" s="98" t="s">
        <v>135</v>
      </c>
      <c r="B111" s="4" t="s">
        <v>318</v>
      </c>
      <c r="C111" s="6"/>
      <c r="D111" s="8"/>
      <c r="E111" s="41">
        <v>4000</v>
      </c>
      <c r="F111" s="41">
        <f t="shared" si="3"/>
        <v>0</v>
      </c>
      <c r="G111" s="41">
        <v>4000</v>
      </c>
      <c r="H111" s="42">
        <f t="shared" si="2"/>
        <v>100</v>
      </c>
      <c r="I111" s="41">
        <v>4000</v>
      </c>
      <c r="J111" s="54"/>
      <c r="L111" s="43"/>
    </row>
    <row r="112" spans="1:12" s="48" customFormat="1" ht="30">
      <c r="A112" s="101" t="s">
        <v>77</v>
      </c>
      <c r="B112" s="107" t="s">
        <v>147</v>
      </c>
      <c r="C112" s="12" t="s">
        <v>245</v>
      </c>
      <c r="D112" s="49" t="s">
        <v>246</v>
      </c>
      <c r="E112" s="46">
        <v>4000</v>
      </c>
      <c r="F112" s="41">
        <f t="shared" si="3"/>
        <v>0</v>
      </c>
      <c r="G112" s="47">
        <v>4000</v>
      </c>
      <c r="H112" s="42">
        <f t="shared" si="2"/>
        <v>100</v>
      </c>
      <c r="I112" s="14"/>
      <c r="J112" s="54"/>
      <c r="L112" s="43"/>
    </row>
    <row r="113" spans="1:12" s="48" customFormat="1" ht="31.5">
      <c r="A113" s="98" t="s">
        <v>78</v>
      </c>
      <c r="B113" s="3" t="s">
        <v>122</v>
      </c>
      <c r="C113" s="108"/>
      <c r="E113" s="41">
        <f>SUM(E114:E118)</f>
        <v>38000</v>
      </c>
      <c r="F113" s="41">
        <f>SUM(F114:F118)</f>
        <v>29831</v>
      </c>
      <c r="G113" s="41">
        <f>SUM(G114:G118)</f>
        <v>67831</v>
      </c>
      <c r="H113" s="42">
        <f t="shared" si="2"/>
        <v>178.50263157894736</v>
      </c>
      <c r="I113" s="41">
        <f>SUM(I114:I118)</f>
        <v>26847</v>
      </c>
      <c r="J113" s="52">
        <v>40984</v>
      </c>
      <c r="L113" s="43"/>
    </row>
    <row r="114" spans="1:12" s="48" customFormat="1" ht="30">
      <c r="A114" s="101" t="s">
        <v>150</v>
      </c>
      <c r="B114" s="107" t="s">
        <v>312</v>
      </c>
      <c r="C114" s="93" t="s">
        <v>256</v>
      </c>
      <c r="D114" s="49" t="s">
        <v>386</v>
      </c>
      <c r="E114" s="105">
        <v>0</v>
      </c>
      <c r="F114" s="41">
        <f t="shared" si="3"/>
        <v>2000</v>
      </c>
      <c r="G114" s="109">
        <v>2000</v>
      </c>
      <c r="H114" s="42" t="s">
        <v>289</v>
      </c>
      <c r="I114" s="41">
        <v>2000</v>
      </c>
      <c r="J114" s="52"/>
      <c r="L114" s="43"/>
    </row>
    <row r="115" spans="1:12" s="48" customFormat="1" ht="30">
      <c r="A115" s="98" t="s">
        <v>151</v>
      </c>
      <c r="B115" s="107" t="s">
        <v>313</v>
      </c>
      <c r="C115" s="12" t="s">
        <v>251</v>
      </c>
      <c r="D115" s="13" t="s">
        <v>383</v>
      </c>
      <c r="E115" s="105">
        <v>0</v>
      </c>
      <c r="F115" s="41">
        <f t="shared" si="3"/>
        <v>10000</v>
      </c>
      <c r="G115" s="109">
        <v>10000</v>
      </c>
      <c r="H115" s="42" t="s">
        <v>289</v>
      </c>
      <c r="I115" s="52">
        <v>6847</v>
      </c>
      <c r="J115" s="52">
        <v>3153</v>
      </c>
      <c r="L115" s="43"/>
    </row>
    <row r="116" spans="1:12" s="30" customFormat="1" ht="30">
      <c r="A116" s="98" t="s">
        <v>152</v>
      </c>
      <c r="B116" s="107" t="s">
        <v>314</v>
      </c>
      <c r="C116" s="12" t="s">
        <v>257</v>
      </c>
      <c r="D116" s="13" t="s">
        <v>382</v>
      </c>
      <c r="E116" s="46">
        <v>12000</v>
      </c>
      <c r="F116" s="41">
        <f t="shared" si="3"/>
        <v>489</v>
      </c>
      <c r="G116" s="109">
        <v>12489</v>
      </c>
      <c r="H116" s="42">
        <f t="shared" si="2"/>
        <v>104.075</v>
      </c>
      <c r="I116" s="41" t="s">
        <v>289</v>
      </c>
      <c r="J116" s="52">
        <v>12489</v>
      </c>
      <c r="L116" s="43"/>
    </row>
    <row r="117" spans="1:12" s="30" customFormat="1" ht="30">
      <c r="A117" s="98" t="s">
        <v>352</v>
      </c>
      <c r="B117" s="107" t="s">
        <v>315</v>
      </c>
      <c r="C117" s="12" t="s">
        <v>251</v>
      </c>
      <c r="D117" s="13" t="s">
        <v>384</v>
      </c>
      <c r="E117" s="46">
        <v>17000</v>
      </c>
      <c r="F117" s="41">
        <f t="shared" si="3"/>
        <v>8342</v>
      </c>
      <c r="G117" s="109">
        <v>25342</v>
      </c>
      <c r="H117" s="42">
        <f t="shared" si="2"/>
        <v>149.0705882352941</v>
      </c>
      <c r="I117" s="46" t="s">
        <v>289</v>
      </c>
      <c r="J117" s="52">
        <v>25342</v>
      </c>
      <c r="L117" s="43"/>
    </row>
    <row r="118" spans="1:12" s="30" customFormat="1" ht="31.5">
      <c r="A118" s="98" t="s">
        <v>353</v>
      </c>
      <c r="B118" s="107" t="s">
        <v>341</v>
      </c>
      <c r="C118" s="12" t="s">
        <v>251</v>
      </c>
      <c r="D118" s="13" t="s">
        <v>385</v>
      </c>
      <c r="E118" s="46">
        <v>9000</v>
      </c>
      <c r="F118" s="41">
        <f t="shared" si="3"/>
        <v>9000</v>
      </c>
      <c r="G118" s="109">
        <v>18000</v>
      </c>
      <c r="H118" s="42">
        <f t="shared" si="2"/>
        <v>200</v>
      </c>
      <c r="I118" s="52">
        <v>18000</v>
      </c>
      <c r="J118" s="52"/>
      <c r="L118" s="43"/>
    </row>
    <row r="119" spans="1:12" s="30" customFormat="1" ht="15.75">
      <c r="A119" s="98" t="s">
        <v>354</v>
      </c>
      <c r="B119" s="4" t="s">
        <v>162</v>
      </c>
      <c r="C119" s="6"/>
      <c r="D119" s="8"/>
      <c r="E119" s="41">
        <v>184000</v>
      </c>
      <c r="F119" s="41">
        <f t="shared" si="3"/>
        <v>-184000</v>
      </c>
      <c r="G119" s="110">
        <v>0</v>
      </c>
      <c r="H119" s="42">
        <f t="shared" si="2"/>
        <v>0</v>
      </c>
      <c r="I119" s="90"/>
      <c r="J119" s="104"/>
      <c r="L119" s="43"/>
    </row>
    <row r="120" spans="1:12" s="48" customFormat="1" ht="34.5" customHeight="1">
      <c r="A120" s="101"/>
      <c r="B120" s="4" t="s">
        <v>358</v>
      </c>
      <c r="C120" s="6"/>
      <c r="D120" s="8" t="s">
        <v>359</v>
      </c>
      <c r="E120" s="41">
        <f>SUM(E121:E122)</f>
        <v>184000</v>
      </c>
      <c r="F120" s="41">
        <f>SUM(F121:F122)</f>
        <v>-184000</v>
      </c>
      <c r="G120" s="41">
        <f>SUM(G121:G122)</f>
        <v>0</v>
      </c>
      <c r="H120" s="42">
        <f t="shared" si="2"/>
        <v>0</v>
      </c>
      <c r="I120" s="52"/>
      <c r="J120" s="111"/>
      <c r="L120" s="43"/>
    </row>
    <row r="121" spans="1:12" s="48" customFormat="1" ht="15.75">
      <c r="A121" s="101" t="s">
        <v>153</v>
      </c>
      <c r="B121" s="107" t="s">
        <v>148</v>
      </c>
      <c r="C121" s="12" t="s">
        <v>221</v>
      </c>
      <c r="D121" s="13" t="s">
        <v>222</v>
      </c>
      <c r="E121" s="46">
        <v>170000</v>
      </c>
      <c r="F121" s="41">
        <f t="shared" si="3"/>
        <v>-170000</v>
      </c>
      <c r="G121" s="109">
        <v>0</v>
      </c>
      <c r="H121" s="42">
        <f t="shared" si="2"/>
        <v>0</v>
      </c>
      <c r="I121" s="90"/>
      <c r="J121" s="46"/>
      <c r="L121" s="43"/>
    </row>
    <row r="122" spans="1:12" s="48" customFormat="1" ht="15.75">
      <c r="A122" s="98" t="s">
        <v>154</v>
      </c>
      <c r="B122" s="107" t="s">
        <v>149</v>
      </c>
      <c r="C122" s="12" t="s">
        <v>258</v>
      </c>
      <c r="D122" s="13" t="s">
        <v>259</v>
      </c>
      <c r="E122" s="46">
        <v>14000</v>
      </c>
      <c r="F122" s="41">
        <f t="shared" si="3"/>
        <v>-14000</v>
      </c>
      <c r="G122" s="109">
        <v>0</v>
      </c>
      <c r="H122" s="42">
        <f t="shared" si="2"/>
        <v>0</v>
      </c>
      <c r="I122" s="52"/>
      <c r="J122" s="46"/>
      <c r="L122" s="43"/>
    </row>
    <row r="123" spans="1:12" s="48" customFormat="1" ht="31.5">
      <c r="A123" s="98" t="s">
        <v>155</v>
      </c>
      <c r="B123" s="4" t="s">
        <v>123</v>
      </c>
      <c r="C123" s="5"/>
      <c r="D123" s="7"/>
      <c r="E123" s="41">
        <v>17400</v>
      </c>
      <c r="F123" s="41">
        <v>10000</v>
      </c>
      <c r="G123" s="110">
        <v>27400</v>
      </c>
      <c r="H123" s="42">
        <f t="shared" si="2"/>
        <v>157.47126436781608</v>
      </c>
      <c r="I123" s="52">
        <v>27400</v>
      </c>
      <c r="J123" s="46"/>
      <c r="L123" s="43"/>
    </row>
    <row r="124" spans="1:12" s="48" customFormat="1" ht="31.5">
      <c r="A124" s="101"/>
      <c r="B124" s="4" t="s">
        <v>139</v>
      </c>
      <c r="C124" s="6"/>
      <c r="D124" s="8"/>
      <c r="E124" s="41">
        <f>SUM(E125:E127)</f>
        <v>17400</v>
      </c>
      <c r="F124" s="41">
        <f>SUM(F125:F127)</f>
        <v>10000</v>
      </c>
      <c r="G124" s="41">
        <f>SUM(G125:G127)</f>
        <v>27400</v>
      </c>
      <c r="H124" s="42">
        <f>(G124/E124)*100</f>
        <v>157.47126436781608</v>
      </c>
      <c r="I124" s="52">
        <v>27400</v>
      </c>
      <c r="J124" s="46"/>
      <c r="L124" s="43"/>
    </row>
    <row r="125" spans="1:12" s="48" customFormat="1" ht="15.75">
      <c r="A125" s="101" t="s">
        <v>355</v>
      </c>
      <c r="B125" s="107" t="s">
        <v>124</v>
      </c>
      <c r="C125" s="12" t="s">
        <v>260</v>
      </c>
      <c r="D125" s="13" t="s">
        <v>261</v>
      </c>
      <c r="E125" s="106">
        <v>0</v>
      </c>
      <c r="F125" s="41">
        <f t="shared" si="3"/>
        <v>5000</v>
      </c>
      <c r="G125" s="109">
        <v>5000</v>
      </c>
      <c r="H125" s="42" t="s">
        <v>289</v>
      </c>
      <c r="I125" s="52"/>
      <c r="J125" s="46"/>
      <c r="L125" s="43"/>
    </row>
    <row r="126" spans="1:12" s="48" customFormat="1" ht="15.75">
      <c r="A126" s="98" t="s">
        <v>356</v>
      </c>
      <c r="B126" s="107" t="s">
        <v>136</v>
      </c>
      <c r="C126" s="12" t="s">
        <v>262</v>
      </c>
      <c r="D126" s="13" t="s">
        <v>263</v>
      </c>
      <c r="E126" s="106">
        <v>0</v>
      </c>
      <c r="F126" s="41">
        <f t="shared" si="3"/>
        <v>5000</v>
      </c>
      <c r="G126" s="109">
        <v>5000</v>
      </c>
      <c r="H126" s="42" t="s">
        <v>289</v>
      </c>
      <c r="I126" s="52"/>
      <c r="J126" s="46"/>
      <c r="L126" s="43"/>
    </row>
    <row r="127" spans="1:12" s="48" customFormat="1" ht="15.75">
      <c r="A127" s="98" t="s">
        <v>360</v>
      </c>
      <c r="B127" s="107" t="s">
        <v>137</v>
      </c>
      <c r="C127" s="12" t="s">
        <v>262</v>
      </c>
      <c r="D127" s="13" t="s">
        <v>263</v>
      </c>
      <c r="E127" s="41">
        <v>17400</v>
      </c>
      <c r="F127" s="41">
        <f t="shared" si="3"/>
        <v>0</v>
      </c>
      <c r="G127" s="109">
        <v>17400</v>
      </c>
      <c r="H127" s="42">
        <f>(G127/E127)*100</f>
        <v>100</v>
      </c>
      <c r="I127" s="90"/>
      <c r="J127" s="46"/>
      <c r="L127" s="43"/>
    </row>
    <row r="128" spans="1:12" s="48" customFormat="1" ht="18.75">
      <c r="A128" s="98" t="s">
        <v>361</v>
      </c>
      <c r="B128" s="112" t="s">
        <v>79</v>
      </c>
      <c r="C128" s="113"/>
      <c r="D128" s="114"/>
      <c r="E128" s="115">
        <f>E8+E45+E78+E93</f>
        <v>1619986</v>
      </c>
      <c r="F128" s="41">
        <f t="shared" si="3"/>
        <v>124344</v>
      </c>
      <c r="G128" s="115">
        <f>G8+G45+G78+G93</f>
        <v>1744330</v>
      </c>
      <c r="H128" s="42">
        <f>(G128/E128)*100</f>
        <v>107.67562188809039</v>
      </c>
      <c r="I128" s="115">
        <f>I8+I45+I78+I93</f>
        <v>1292568</v>
      </c>
      <c r="J128" s="116">
        <v>451762</v>
      </c>
      <c r="L128" s="43"/>
    </row>
    <row r="129" spans="1:12" s="48" customFormat="1" ht="15.75">
      <c r="A129" s="98"/>
      <c r="B129" s="16"/>
      <c r="C129" s="17"/>
      <c r="D129" s="18"/>
      <c r="E129" s="21"/>
      <c r="F129" s="21"/>
      <c r="G129" s="21"/>
      <c r="H129" s="117"/>
      <c r="I129" s="52"/>
      <c r="J129" s="54"/>
      <c r="K129" s="118"/>
      <c r="L129" s="43"/>
    </row>
    <row r="130" spans="1:12" s="48" customFormat="1" ht="31.5" customHeight="1">
      <c r="A130" s="101" t="s">
        <v>150</v>
      </c>
      <c r="B130" s="16"/>
      <c r="C130" s="17"/>
      <c r="D130" s="18"/>
      <c r="E130" s="20"/>
      <c r="F130" s="20"/>
      <c r="G130" s="21"/>
      <c r="H130" s="117"/>
      <c r="I130" s="119"/>
      <c r="J130" s="54"/>
      <c r="K130" s="118"/>
      <c r="L130" s="43"/>
    </row>
    <row r="131" spans="1:12" s="48" customFormat="1" ht="15.75">
      <c r="A131" s="98" t="s">
        <v>151</v>
      </c>
      <c r="B131" s="120"/>
      <c r="C131" s="17"/>
      <c r="D131" s="18"/>
      <c r="E131" s="121"/>
      <c r="F131" s="121"/>
      <c r="G131" s="122"/>
      <c r="H131" s="117"/>
      <c r="I131" s="118"/>
      <c r="J131" s="54"/>
      <c r="K131" s="118"/>
      <c r="L131" s="43"/>
    </row>
    <row r="132" spans="1:12" s="30" customFormat="1" ht="17.25" customHeight="1">
      <c r="A132" s="98" t="s">
        <v>152</v>
      </c>
      <c r="B132" s="120"/>
      <c r="C132" s="17"/>
      <c r="D132" s="18"/>
      <c r="E132" s="121"/>
      <c r="F132" s="121"/>
      <c r="G132" s="122"/>
      <c r="H132" s="123"/>
      <c r="I132" s="118"/>
      <c r="J132" s="52"/>
      <c r="K132" s="118"/>
      <c r="L132" s="43"/>
    </row>
    <row r="133" spans="1:12" s="48" customFormat="1" ht="15.75">
      <c r="A133" s="124"/>
      <c r="B133" s="120"/>
      <c r="C133" s="17"/>
      <c r="D133" s="18"/>
      <c r="E133" s="125"/>
      <c r="F133" s="121"/>
      <c r="G133" s="122"/>
      <c r="H133" s="123"/>
      <c r="I133" s="126"/>
      <c r="J133" s="52"/>
      <c r="K133" s="118"/>
      <c r="L133" s="43"/>
    </row>
    <row r="134" spans="1:11" s="118" customFormat="1" ht="33.75" customHeight="1">
      <c r="A134" s="127" t="s">
        <v>153</v>
      </c>
      <c r="B134" s="17"/>
      <c r="C134" s="18"/>
      <c r="D134" s="19"/>
      <c r="E134" s="20"/>
      <c r="F134" s="21"/>
      <c r="G134" s="22"/>
      <c r="H134" s="126"/>
      <c r="I134" s="54"/>
      <c r="K134" s="43"/>
    </row>
    <row r="135" spans="1:12" s="118" customFormat="1" ht="15.75">
      <c r="A135" s="103" t="s">
        <v>154</v>
      </c>
      <c r="B135" s="16"/>
      <c r="C135" s="17"/>
      <c r="D135" s="18"/>
      <c r="E135" s="19"/>
      <c r="F135" s="20"/>
      <c r="G135" s="21"/>
      <c r="H135" s="22"/>
      <c r="I135" s="19"/>
      <c r="J135" s="54"/>
      <c r="L135" s="43"/>
    </row>
    <row r="136" spans="1:12" s="118" customFormat="1" ht="15.75">
      <c r="A136" s="128" t="s">
        <v>155</v>
      </c>
      <c r="B136" s="16"/>
      <c r="C136" s="17"/>
      <c r="D136" s="18"/>
      <c r="E136" s="19"/>
      <c r="F136" s="20"/>
      <c r="G136" s="21"/>
      <c r="H136" s="22"/>
      <c r="I136" s="19"/>
      <c r="J136" s="54"/>
      <c r="L136" s="43"/>
    </row>
    <row r="137" spans="1:12" s="118" customFormat="1" ht="31.5" customHeight="1">
      <c r="A137" s="103" t="s">
        <v>156</v>
      </c>
      <c r="B137" s="16"/>
      <c r="C137" s="17"/>
      <c r="D137" s="18"/>
      <c r="E137" s="19"/>
      <c r="F137" s="20"/>
      <c r="G137" s="21"/>
      <c r="H137" s="22"/>
      <c r="I137" s="19"/>
      <c r="J137" s="54"/>
      <c r="L137" s="43"/>
    </row>
    <row r="138" spans="1:12" s="118" customFormat="1" ht="15.75">
      <c r="A138" s="103" t="s">
        <v>157</v>
      </c>
      <c r="B138" s="16"/>
      <c r="C138" s="17"/>
      <c r="D138" s="18"/>
      <c r="E138" s="19"/>
      <c r="F138" s="20"/>
      <c r="G138" s="21"/>
      <c r="H138" s="22"/>
      <c r="I138" s="19"/>
      <c r="J138" s="54"/>
      <c r="K138" s="129"/>
      <c r="L138" s="43"/>
    </row>
    <row r="139" spans="1:12" s="118" customFormat="1" ht="18">
      <c r="A139" s="103" t="s">
        <v>158</v>
      </c>
      <c r="B139" s="16"/>
      <c r="C139" s="17"/>
      <c r="D139" s="18"/>
      <c r="E139" s="19"/>
      <c r="F139" s="20"/>
      <c r="G139" s="21"/>
      <c r="H139" s="22"/>
      <c r="I139" s="19"/>
      <c r="J139" s="115"/>
      <c r="K139" s="129"/>
      <c r="L139" s="43"/>
    </row>
    <row r="140" spans="1:12" s="118" customFormat="1" ht="18">
      <c r="A140" s="130"/>
      <c r="B140" s="16"/>
      <c r="C140" s="17"/>
      <c r="D140" s="18"/>
      <c r="E140" s="19"/>
      <c r="F140" s="20"/>
      <c r="G140" s="21"/>
      <c r="H140" s="22"/>
      <c r="I140" s="19"/>
      <c r="J140" s="126"/>
      <c r="L140" s="43"/>
    </row>
    <row r="141" spans="1:12" s="118" customFormat="1" ht="15.75">
      <c r="A141" s="131"/>
      <c r="B141" s="16"/>
      <c r="C141" s="17"/>
      <c r="D141" s="18"/>
      <c r="E141" s="19"/>
      <c r="F141" s="20"/>
      <c r="G141" s="21"/>
      <c r="H141" s="22"/>
      <c r="I141" s="19"/>
      <c r="J141" s="132"/>
      <c r="L141" s="43"/>
    </row>
    <row r="142" spans="1:12" s="118" customFormat="1" ht="15.75">
      <c r="A142" s="25"/>
      <c r="B142" s="16"/>
      <c r="C142" s="17"/>
      <c r="D142" s="18"/>
      <c r="E142" s="19"/>
      <c r="F142" s="20"/>
      <c r="G142" s="21"/>
      <c r="H142" s="22"/>
      <c r="I142" s="19"/>
      <c r="J142" s="125"/>
      <c r="L142" s="43"/>
    </row>
    <row r="143" spans="1:12" s="129" customFormat="1" ht="15.75">
      <c r="A143" s="133"/>
      <c r="B143" s="16"/>
      <c r="C143" s="17"/>
      <c r="D143" s="18"/>
      <c r="E143" s="19"/>
      <c r="F143" s="20"/>
      <c r="G143" s="21"/>
      <c r="H143" s="22"/>
      <c r="I143" s="19"/>
      <c r="J143" s="125"/>
      <c r="K143" s="118"/>
      <c r="L143" s="43"/>
    </row>
    <row r="144" spans="1:12" s="129" customFormat="1" ht="18" customHeight="1">
      <c r="A144" s="133"/>
      <c r="B144" s="16"/>
      <c r="C144" s="17"/>
      <c r="D144" s="18"/>
      <c r="E144" s="19"/>
      <c r="F144" s="20"/>
      <c r="G144" s="21"/>
      <c r="H144" s="22"/>
      <c r="I144" s="19"/>
      <c r="J144" s="125"/>
      <c r="K144" s="118"/>
      <c r="L144" s="43"/>
    </row>
    <row r="145" spans="1:12" s="118" customFormat="1" ht="18.75">
      <c r="A145" s="133"/>
      <c r="B145" s="16"/>
      <c r="C145" s="17"/>
      <c r="D145" s="18"/>
      <c r="E145" s="19"/>
      <c r="F145" s="20"/>
      <c r="G145" s="21"/>
      <c r="H145" s="22"/>
      <c r="I145" s="19"/>
      <c r="J145" s="19"/>
      <c r="K145" s="134"/>
      <c r="L145" s="43"/>
    </row>
    <row r="146" spans="1:12" s="118" customFormat="1" ht="19.5" customHeight="1">
      <c r="A146" s="25"/>
      <c r="B146" s="16"/>
      <c r="C146" s="17"/>
      <c r="D146" s="18"/>
      <c r="E146" s="19"/>
      <c r="F146" s="20"/>
      <c r="G146" s="21"/>
      <c r="H146" s="22"/>
      <c r="I146" s="19"/>
      <c r="J146" s="19"/>
      <c r="L146" s="43"/>
    </row>
    <row r="147" spans="1:12" s="118" customFormat="1" ht="15.75">
      <c r="A147" s="25"/>
      <c r="B147" s="16"/>
      <c r="C147" s="17"/>
      <c r="D147" s="18"/>
      <c r="E147" s="19"/>
      <c r="F147" s="20"/>
      <c r="G147" s="21"/>
      <c r="H147" s="22"/>
      <c r="I147" s="19"/>
      <c r="J147" s="19"/>
      <c r="L147" s="43"/>
    </row>
    <row r="148" spans="1:12" s="118" customFormat="1" ht="15.75">
      <c r="A148" s="25"/>
      <c r="B148" s="16"/>
      <c r="C148" s="17"/>
      <c r="D148" s="18"/>
      <c r="E148" s="19"/>
      <c r="F148" s="20"/>
      <c r="G148" s="21"/>
      <c r="H148" s="22"/>
      <c r="I148" s="19"/>
      <c r="J148" s="19"/>
      <c r="L148" s="43"/>
    </row>
    <row r="149" spans="1:12" s="118" customFormat="1" ht="15.75">
      <c r="A149" s="25"/>
      <c r="B149" s="16"/>
      <c r="C149" s="17"/>
      <c r="D149" s="18"/>
      <c r="E149" s="19"/>
      <c r="F149" s="20"/>
      <c r="G149" s="21"/>
      <c r="H149" s="22"/>
      <c r="I149" s="19"/>
      <c r="J149" s="19"/>
      <c r="L149" s="43"/>
    </row>
    <row r="150" spans="1:12" s="134" customFormat="1" ht="35.25" customHeight="1">
      <c r="A150" s="25"/>
      <c r="B150" s="16"/>
      <c r="C150" s="17"/>
      <c r="D150" s="18"/>
      <c r="E150" s="19"/>
      <c r="F150" s="20"/>
      <c r="G150" s="21"/>
      <c r="H150" s="22"/>
      <c r="I150" s="19"/>
      <c r="J150" s="19"/>
      <c r="K150" s="125"/>
      <c r="L150" s="43"/>
    </row>
    <row r="151" spans="1:12" s="118" customFormat="1" ht="15.75">
      <c r="A151" s="25"/>
      <c r="B151" s="16"/>
      <c r="C151" s="17"/>
      <c r="D151" s="18"/>
      <c r="E151" s="19"/>
      <c r="F151" s="20"/>
      <c r="G151" s="21"/>
      <c r="H151" s="22"/>
      <c r="I151" s="19"/>
      <c r="J151" s="19"/>
      <c r="K151" s="23"/>
      <c r="L151" s="135"/>
    </row>
    <row r="152" spans="1:12" s="118" customFormat="1" ht="15.75">
      <c r="A152" s="25"/>
      <c r="B152" s="16"/>
      <c r="C152" s="17"/>
      <c r="D152" s="18"/>
      <c r="E152" s="19"/>
      <c r="F152" s="20"/>
      <c r="G152" s="21"/>
      <c r="H152" s="22"/>
      <c r="I152" s="19"/>
      <c r="J152" s="19"/>
      <c r="K152" s="23"/>
      <c r="L152" s="135"/>
    </row>
    <row r="153" spans="1:12" s="118" customFormat="1" ht="15.75">
      <c r="A153" s="25"/>
      <c r="B153" s="16"/>
      <c r="C153" s="17"/>
      <c r="D153" s="18"/>
      <c r="E153" s="19"/>
      <c r="F153" s="20"/>
      <c r="G153" s="21"/>
      <c r="H153" s="22"/>
      <c r="I153" s="19"/>
      <c r="J153" s="19"/>
      <c r="K153" s="23"/>
      <c r="L153" s="135"/>
    </row>
    <row r="154" spans="1:12" s="118" customFormat="1" ht="15.75">
      <c r="A154" s="25"/>
      <c r="B154" s="16"/>
      <c r="C154" s="17"/>
      <c r="D154" s="18"/>
      <c r="E154" s="19"/>
      <c r="F154" s="20"/>
      <c r="G154" s="21"/>
      <c r="H154" s="22"/>
      <c r="I154" s="19"/>
      <c r="J154" s="19"/>
      <c r="K154" s="23"/>
      <c r="L154" s="135"/>
    </row>
    <row r="155" spans="1:12" s="125" customFormat="1" ht="30.75" customHeight="1">
      <c r="A155" s="25"/>
      <c r="B155" s="16"/>
      <c r="C155" s="17"/>
      <c r="D155" s="18"/>
      <c r="E155" s="19"/>
      <c r="F155" s="20"/>
      <c r="G155" s="21"/>
      <c r="H155" s="22"/>
      <c r="I155" s="19"/>
      <c r="J155" s="19"/>
      <c r="K155" s="23"/>
      <c r="L155" s="135"/>
    </row>
  </sheetData>
  <sheetProtection/>
  <mergeCells count="8">
    <mergeCell ref="A3:J3"/>
    <mergeCell ref="A5:A6"/>
    <mergeCell ref="B5:B6"/>
    <mergeCell ref="E5:E6"/>
    <mergeCell ref="F5:F6"/>
    <mergeCell ref="G5:G6"/>
    <mergeCell ref="H5:H6"/>
    <mergeCell ref="I5:J5"/>
  </mergeCells>
  <printOptions/>
  <pageMargins left="0.7480314960629921" right="0.7480314960629921" top="0.6692913385826772" bottom="0.6692913385826772" header="0.5118110236220472" footer="0.5118110236220472"/>
  <pageSetup horizontalDpi="300" verticalDpi="3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K176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10.8515625" style="25" customWidth="1"/>
    <col min="2" max="2" width="76.28125" style="16" customWidth="1"/>
    <col min="3" max="3" width="9.00390625" style="18" hidden="1" customWidth="1"/>
    <col min="4" max="4" width="19.28125" style="18" customWidth="1"/>
    <col min="5" max="5" width="27.140625" style="138" customWidth="1"/>
    <col min="6" max="6" width="27.57421875" style="19" hidden="1" customWidth="1"/>
    <col min="7" max="7" width="23.421875" style="19" hidden="1" customWidth="1"/>
    <col min="8" max="8" width="26.140625" style="137" customWidth="1"/>
    <col min="9" max="10" width="23.421875" style="137" customWidth="1"/>
    <col min="11" max="11" width="18.421875" style="137" customWidth="1"/>
    <col min="12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11" ht="30" customHeight="1" thickTop="1">
      <c r="A6" s="287" t="s">
        <v>603</v>
      </c>
      <c r="B6" s="304"/>
      <c r="C6" s="304"/>
      <c r="D6" s="304"/>
      <c r="E6" s="304"/>
      <c r="F6" s="304"/>
      <c r="G6" s="304"/>
      <c r="H6" s="194"/>
      <c r="I6" s="194"/>
      <c r="J6" s="194"/>
      <c r="K6" s="296"/>
    </row>
    <row r="7" spans="1:11" ht="30" customHeight="1" thickBot="1">
      <c r="A7" s="185"/>
      <c r="B7" s="186"/>
      <c r="C7" s="187"/>
      <c r="D7" s="187"/>
      <c r="E7" s="188"/>
      <c r="F7" s="189"/>
      <c r="G7" s="193"/>
      <c r="H7" s="195"/>
      <c r="I7" s="195"/>
      <c r="J7" s="195"/>
      <c r="K7" s="297"/>
    </row>
    <row r="8" spans="1:11" s="30" customFormat="1" ht="30" customHeight="1" thickTop="1">
      <c r="A8" s="315" t="s">
        <v>1</v>
      </c>
      <c r="B8" s="294" t="s">
        <v>2</v>
      </c>
      <c r="C8" s="184"/>
      <c r="D8" s="310" t="s">
        <v>571</v>
      </c>
      <c r="E8" s="317" t="s">
        <v>570</v>
      </c>
      <c r="F8" s="285" t="s">
        <v>5</v>
      </c>
      <c r="G8" s="285"/>
      <c r="H8" s="308" t="s">
        <v>572</v>
      </c>
      <c r="I8" s="308" t="s">
        <v>575</v>
      </c>
      <c r="J8" s="308" t="s">
        <v>573</v>
      </c>
      <c r="K8" s="298" t="s">
        <v>574</v>
      </c>
    </row>
    <row r="9" spans="1:11" s="30" customFormat="1" ht="36" customHeight="1">
      <c r="A9" s="316"/>
      <c r="B9" s="295"/>
      <c r="C9" s="165"/>
      <c r="D9" s="311"/>
      <c r="E9" s="318"/>
      <c r="F9" s="162" t="s">
        <v>6</v>
      </c>
      <c r="G9" s="162" t="s">
        <v>7</v>
      </c>
      <c r="H9" s="309"/>
      <c r="I9" s="309"/>
      <c r="J9" s="309"/>
      <c r="K9" s="299"/>
    </row>
    <row r="10" spans="1:11" s="38" customFormat="1" ht="30" customHeight="1">
      <c r="A10" s="207">
        <v>1</v>
      </c>
      <c r="B10" s="164" t="s">
        <v>613</v>
      </c>
      <c r="C10" s="163"/>
      <c r="D10" s="139"/>
      <c r="E10" s="236">
        <v>3</v>
      </c>
      <c r="F10" s="140">
        <v>7</v>
      </c>
      <c r="G10" s="140">
        <v>8</v>
      </c>
      <c r="H10" s="196"/>
      <c r="I10" s="196"/>
      <c r="J10" s="196"/>
      <c r="K10" s="192"/>
    </row>
    <row r="11" spans="1:11" s="38" customFormat="1" ht="30" customHeight="1">
      <c r="A11" s="207"/>
      <c r="B11" s="312" t="s">
        <v>362</v>
      </c>
      <c r="C11" s="313"/>
      <c r="D11" s="242"/>
      <c r="F11" s="141"/>
      <c r="G11" s="141"/>
      <c r="H11" s="196"/>
      <c r="I11" s="196"/>
      <c r="J11" s="196"/>
      <c r="K11" s="192"/>
    </row>
    <row r="12" spans="1:11" s="30" customFormat="1" ht="30" customHeight="1">
      <c r="A12" s="208" t="s">
        <v>92</v>
      </c>
      <c r="B12" s="314" t="s">
        <v>363</v>
      </c>
      <c r="C12" s="314"/>
      <c r="D12" s="221"/>
      <c r="E12" s="237">
        <f>SUM(E13:E19)</f>
        <v>116900</v>
      </c>
      <c r="F12" s="141">
        <f>SUM(F13:F19)</f>
        <v>0</v>
      </c>
      <c r="G12" s="141">
        <f>SUM(G13:G19)</f>
        <v>0</v>
      </c>
      <c r="H12" s="197"/>
      <c r="I12" s="197"/>
      <c r="J12" s="197"/>
      <c r="K12" s="200"/>
    </row>
    <row r="13" spans="1:11" ht="30" customHeight="1">
      <c r="A13" s="209" t="s">
        <v>81</v>
      </c>
      <c r="B13" s="169" t="s">
        <v>506</v>
      </c>
      <c r="C13" s="166"/>
      <c r="D13" s="251" t="s">
        <v>289</v>
      </c>
      <c r="E13" s="238">
        <v>19900</v>
      </c>
      <c r="F13" s="146"/>
      <c r="G13" s="146"/>
      <c r="H13" s="198"/>
      <c r="I13" s="198"/>
      <c r="J13" s="198"/>
      <c r="K13" s="218"/>
    </row>
    <row r="14" spans="1:11" ht="30" customHeight="1">
      <c r="A14" s="209" t="s">
        <v>82</v>
      </c>
      <c r="B14" s="169" t="s">
        <v>507</v>
      </c>
      <c r="C14" s="222"/>
      <c r="D14" s="251" t="s">
        <v>289</v>
      </c>
      <c r="E14" s="238">
        <v>19000</v>
      </c>
      <c r="F14" s="146"/>
      <c r="G14" s="146"/>
      <c r="H14" s="198"/>
      <c r="I14" s="198"/>
      <c r="J14" s="198"/>
      <c r="K14" s="218"/>
    </row>
    <row r="15" spans="1:11" ht="30" customHeight="1">
      <c r="A15" s="209" t="s">
        <v>83</v>
      </c>
      <c r="B15" s="169" t="s">
        <v>508</v>
      </c>
      <c r="C15" s="166"/>
      <c r="D15" s="251" t="s">
        <v>289</v>
      </c>
      <c r="E15" s="238">
        <v>15000</v>
      </c>
      <c r="F15" s="146"/>
      <c r="G15" s="146"/>
      <c r="H15" s="198"/>
      <c r="I15" s="198"/>
      <c r="J15" s="198"/>
      <c r="K15" s="218"/>
    </row>
    <row r="16" spans="1:11" ht="30" customHeight="1">
      <c r="A16" s="209" t="s">
        <v>84</v>
      </c>
      <c r="B16" s="169" t="s">
        <v>509</v>
      </c>
      <c r="C16" s="166"/>
      <c r="D16" s="251" t="s">
        <v>289</v>
      </c>
      <c r="E16" s="238">
        <v>18000</v>
      </c>
      <c r="F16" s="146"/>
      <c r="G16" s="146"/>
      <c r="H16" s="198"/>
      <c r="I16" s="198"/>
      <c r="J16" s="198"/>
      <c r="K16" s="218"/>
    </row>
    <row r="17" spans="1:11" ht="30" customHeight="1">
      <c r="A17" s="209" t="s">
        <v>85</v>
      </c>
      <c r="B17" s="169" t="s">
        <v>510</v>
      </c>
      <c r="C17" s="166"/>
      <c r="D17" s="251" t="s">
        <v>289</v>
      </c>
      <c r="E17" s="238">
        <v>24000</v>
      </c>
      <c r="F17" s="147"/>
      <c r="G17" s="146"/>
      <c r="H17" s="198" t="s">
        <v>576</v>
      </c>
      <c r="I17" s="198"/>
      <c r="J17" s="198"/>
      <c r="K17" s="218"/>
    </row>
    <row r="18" spans="1:11" ht="30" customHeight="1">
      <c r="A18" s="209" t="s">
        <v>86</v>
      </c>
      <c r="B18" s="169" t="s">
        <v>392</v>
      </c>
      <c r="C18" s="166"/>
      <c r="D18" s="251" t="s">
        <v>289</v>
      </c>
      <c r="E18" s="238">
        <v>6000</v>
      </c>
      <c r="F18" s="147"/>
      <c r="G18" s="146"/>
      <c r="H18" s="198"/>
      <c r="I18" s="198"/>
      <c r="J18" s="198"/>
      <c r="K18" s="218"/>
    </row>
    <row r="19" spans="1:11" ht="30" customHeight="1">
      <c r="A19" s="209" t="s">
        <v>394</v>
      </c>
      <c r="B19" s="169" t="s">
        <v>521</v>
      </c>
      <c r="C19" s="166"/>
      <c r="D19" s="251" t="s">
        <v>289</v>
      </c>
      <c r="E19" s="238">
        <v>15000</v>
      </c>
      <c r="F19" s="147"/>
      <c r="G19" s="146"/>
      <c r="H19" s="198"/>
      <c r="I19" s="198"/>
      <c r="J19" s="198"/>
      <c r="K19" s="218"/>
    </row>
    <row r="20" spans="1:11" ht="30" customHeight="1">
      <c r="A20" s="209"/>
      <c r="B20" s="169"/>
      <c r="C20" s="166"/>
      <c r="D20" s="243"/>
      <c r="E20" s="238"/>
      <c r="F20" s="147"/>
      <c r="G20" s="146"/>
      <c r="H20" s="198"/>
      <c r="I20" s="198"/>
      <c r="J20" s="198"/>
      <c r="K20" s="199"/>
    </row>
    <row r="21" spans="1:11" ht="30" customHeight="1">
      <c r="A21" s="209"/>
      <c r="B21" s="169"/>
      <c r="C21" s="168"/>
      <c r="D21" s="245"/>
      <c r="E21" s="238"/>
      <c r="F21" s="146"/>
      <c r="G21" s="148"/>
      <c r="H21" s="198"/>
      <c r="I21" s="198"/>
      <c r="J21" s="198"/>
      <c r="K21" s="199"/>
    </row>
    <row r="22" spans="1:11" s="30" customFormat="1" ht="30" customHeight="1">
      <c r="A22" s="208" t="s">
        <v>101</v>
      </c>
      <c r="B22" s="234" t="s">
        <v>364</v>
      </c>
      <c r="C22" s="235"/>
      <c r="D22" s="221"/>
      <c r="E22" s="237">
        <f>SUM(E23:E37)</f>
        <v>554000</v>
      </c>
      <c r="F22" s="141">
        <f>SUM(F23:F37)</f>
        <v>0</v>
      </c>
      <c r="G22" s="141">
        <f>SUM(G23:G37)</f>
        <v>0</v>
      </c>
      <c r="H22" s="141"/>
      <c r="I22" s="197"/>
      <c r="J22" s="197"/>
      <c r="K22" s="200"/>
    </row>
    <row r="23" spans="1:11" ht="30" customHeight="1">
      <c r="A23" s="209" t="s">
        <v>102</v>
      </c>
      <c r="B23" s="170" t="s">
        <v>511</v>
      </c>
      <c r="C23" s="166"/>
      <c r="D23" s="251" t="s">
        <v>289</v>
      </c>
      <c r="E23" s="238">
        <v>19900</v>
      </c>
      <c r="F23" s="147"/>
      <c r="G23" s="149"/>
      <c r="H23" s="198"/>
      <c r="I23" s="198"/>
      <c r="J23" s="198"/>
      <c r="K23" s="218"/>
    </row>
    <row r="24" spans="1:11" ht="30" customHeight="1">
      <c r="A24" s="209" t="s">
        <v>103</v>
      </c>
      <c r="B24" s="170" t="s">
        <v>512</v>
      </c>
      <c r="C24" s="166"/>
      <c r="D24" s="251" t="s">
        <v>289</v>
      </c>
      <c r="E24" s="238">
        <v>19900</v>
      </c>
      <c r="F24" s="147"/>
      <c r="G24" s="149"/>
      <c r="H24" s="198"/>
      <c r="I24" s="198"/>
      <c r="J24" s="198"/>
      <c r="K24" s="218"/>
    </row>
    <row r="25" spans="1:11" ht="30" customHeight="1">
      <c r="A25" s="209" t="s">
        <v>104</v>
      </c>
      <c r="B25" s="170" t="s">
        <v>396</v>
      </c>
      <c r="C25" s="166"/>
      <c r="D25" s="251" t="s">
        <v>289</v>
      </c>
      <c r="E25" s="238">
        <v>69000</v>
      </c>
      <c r="F25" s="147"/>
      <c r="G25" s="149"/>
      <c r="H25" s="198" t="s">
        <v>576</v>
      </c>
      <c r="I25" s="198"/>
      <c r="J25" s="198"/>
      <c r="K25" s="218"/>
    </row>
    <row r="26" spans="1:11" ht="30" customHeight="1">
      <c r="A26" s="209" t="s">
        <v>105</v>
      </c>
      <c r="B26" s="170" t="s">
        <v>513</v>
      </c>
      <c r="C26" s="166"/>
      <c r="D26" s="251" t="s">
        <v>579</v>
      </c>
      <c r="E26" s="238">
        <v>60000</v>
      </c>
      <c r="F26" s="147"/>
      <c r="G26" s="149"/>
      <c r="H26" s="258" t="s">
        <v>599</v>
      </c>
      <c r="I26" s="198" t="s">
        <v>577</v>
      </c>
      <c r="J26" s="198" t="s">
        <v>605</v>
      </c>
      <c r="K26" s="218" t="s">
        <v>606</v>
      </c>
    </row>
    <row r="27" spans="1:11" ht="30" customHeight="1">
      <c r="A27" s="209" t="s">
        <v>106</v>
      </c>
      <c r="B27" s="170" t="s">
        <v>398</v>
      </c>
      <c r="C27" s="222"/>
      <c r="D27" s="251" t="s">
        <v>289</v>
      </c>
      <c r="E27" s="238">
        <v>14000</v>
      </c>
      <c r="F27" s="147"/>
      <c r="G27" s="149"/>
      <c r="H27" s="258" t="s">
        <v>576</v>
      </c>
      <c r="I27" s="198"/>
      <c r="J27" s="198"/>
      <c r="K27" s="218"/>
    </row>
    <row r="28" spans="1:11" ht="30" customHeight="1">
      <c r="A28" s="209" t="s">
        <v>107</v>
      </c>
      <c r="B28" s="170" t="s">
        <v>399</v>
      </c>
      <c r="C28" s="166"/>
      <c r="D28" s="251" t="s">
        <v>289</v>
      </c>
      <c r="E28" s="238">
        <v>30000</v>
      </c>
      <c r="F28" s="147"/>
      <c r="G28" s="149"/>
      <c r="H28" s="198" t="s">
        <v>576</v>
      </c>
      <c r="I28" s="198"/>
      <c r="J28" s="198"/>
      <c r="K28" s="218"/>
    </row>
    <row r="29" spans="1:11" ht="30" customHeight="1">
      <c r="A29" s="209" t="s">
        <v>108</v>
      </c>
      <c r="B29" s="170" t="s">
        <v>453</v>
      </c>
      <c r="C29" s="166"/>
      <c r="D29" s="251" t="s">
        <v>289</v>
      </c>
      <c r="E29" s="238">
        <v>15000</v>
      </c>
      <c r="F29" s="147"/>
      <c r="G29" s="149"/>
      <c r="H29" s="258" t="s">
        <v>576</v>
      </c>
      <c r="I29" s="198"/>
      <c r="J29" s="198"/>
      <c r="K29" s="218"/>
    </row>
    <row r="30" spans="1:11" ht="30" customHeight="1">
      <c r="A30" s="209" t="s">
        <v>109</v>
      </c>
      <c r="B30" s="170" t="s">
        <v>400</v>
      </c>
      <c r="C30" s="166"/>
      <c r="D30" s="251" t="s">
        <v>289</v>
      </c>
      <c r="E30" s="238">
        <v>18000</v>
      </c>
      <c r="F30" s="147"/>
      <c r="G30" s="149"/>
      <c r="H30" s="258" t="s">
        <v>576</v>
      </c>
      <c r="I30" s="198"/>
      <c r="J30" s="198"/>
      <c r="K30" s="218"/>
    </row>
    <row r="31" spans="1:11" ht="30" customHeight="1">
      <c r="A31" s="209" t="s">
        <v>110</v>
      </c>
      <c r="B31" s="170" t="s">
        <v>514</v>
      </c>
      <c r="C31" s="166"/>
      <c r="D31" s="251" t="s">
        <v>579</v>
      </c>
      <c r="E31" s="238">
        <v>80000</v>
      </c>
      <c r="F31" s="147"/>
      <c r="G31" s="149"/>
      <c r="H31" s="258" t="s">
        <v>599</v>
      </c>
      <c r="I31" s="198" t="s">
        <v>577</v>
      </c>
      <c r="J31" s="198" t="s">
        <v>605</v>
      </c>
      <c r="K31" s="218" t="s">
        <v>606</v>
      </c>
    </row>
    <row r="32" spans="1:11" ht="30" customHeight="1">
      <c r="A32" s="209" t="s">
        <v>406</v>
      </c>
      <c r="B32" s="170" t="s">
        <v>401</v>
      </c>
      <c r="C32" s="166"/>
      <c r="D32" s="251" t="s">
        <v>289</v>
      </c>
      <c r="E32" s="238">
        <v>35000</v>
      </c>
      <c r="F32" s="147"/>
      <c r="G32" s="149"/>
      <c r="H32" s="198" t="s">
        <v>576</v>
      </c>
      <c r="I32" s="198"/>
      <c r="J32" s="198"/>
      <c r="K32" s="218"/>
    </row>
    <row r="33" spans="1:11" ht="30" customHeight="1">
      <c r="A33" s="209" t="s">
        <v>407</v>
      </c>
      <c r="B33" s="170" t="s">
        <v>578</v>
      </c>
      <c r="C33" s="166"/>
      <c r="D33" s="251" t="s">
        <v>289</v>
      </c>
      <c r="E33" s="238">
        <v>15000</v>
      </c>
      <c r="F33" s="147"/>
      <c r="G33" s="149"/>
      <c r="H33" s="198"/>
      <c r="I33" s="198"/>
      <c r="J33" s="198"/>
      <c r="K33" s="218"/>
    </row>
    <row r="34" spans="1:11" ht="30" customHeight="1">
      <c r="A34" s="209" t="s">
        <v>408</v>
      </c>
      <c r="B34" s="170" t="s">
        <v>492</v>
      </c>
      <c r="C34" s="166"/>
      <c r="D34" s="251" t="s">
        <v>289</v>
      </c>
      <c r="E34" s="238">
        <v>15000</v>
      </c>
      <c r="F34" s="147"/>
      <c r="G34" s="146"/>
      <c r="H34" s="198"/>
      <c r="I34" s="198"/>
      <c r="J34" s="198"/>
      <c r="K34" s="218"/>
    </row>
    <row r="35" spans="1:11" ht="30" customHeight="1">
      <c r="A35" s="209" t="s">
        <v>409</v>
      </c>
      <c r="B35" s="170" t="s">
        <v>488</v>
      </c>
      <c r="C35" s="222"/>
      <c r="D35" s="251" t="s">
        <v>289</v>
      </c>
      <c r="E35" s="238">
        <v>40000</v>
      </c>
      <c r="F35" s="147"/>
      <c r="G35" s="146"/>
      <c r="H35" s="198" t="s">
        <v>576</v>
      </c>
      <c r="I35" s="198"/>
      <c r="J35" s="198"/>
      <c r="K35" s="218"/>
    </row>
    <row r="36" spans="1:11" ht="30" customHeight="1">
      <c r="A36" s="209" t="s">
        <v>410</v>
      </c>
      <c r="B36" s="170" t="s">
        <v>404</v>
      </c>
      <c r="C36" s="222"/>
      <c r="D36" s="251" t="s">
        <v>580</v>
      </c>
      <c r="E36" s="238">
        <v>115200</v>
      </c>
      <c r="F36" s="147"/>
      <c r="G36" s="146"/>
      <c r="H36" s="258" t="s">
        <v>607</v>
      </c>
      <c r="I36" s="198" t="s">
        <v>577</v>
      </c>
      <c r="J36" s="198" t="s">
        <v>605</v>
      </c>
      <c r="K36" s="218" t="s">
        <v>606</v>
      </c>
    </row>
    <row r="37" spans="1:11" ht="30" customHeight="1">
      <c r="A37" s="209" t="s">
        <v>456</v>
      </c>
      <c r="B37" s="170" t="s">
        <v>411</v>
      </c>
      <c r="C37" s="222"/>
      <c r="D37" s="251" t="s">
        <v>289</v>
      </c>
      <c r="E37" s="238">
        <v>8000</v>
      </c>
      <c r="F37" s="147"/>
      <c r="G37" s="146"/>
      <c r="H37" s="198"/>
      <c r="I37" s="198"/>
      <c r="J37" s="198"/>
      <c r="K37" s="218"/>
    </row>
    <row r="38" spans="1:11" ht="30" customHeight="1">
      <c r="A38" s="209" t="s">
        <v>457</v>
      </c>
      <c r="B38" s="170"/>
      <c r="C38" s="222"/>
      <c r="D38" s="252" t="s">
        <v>289</v>
      </c>
      <c r="E38" s="238"/>
      <c r="F38" s="147"/>
      <c r="G38" s="146"/>
      <c r="H38" s="258"/>
      <c r="I38" s="198"/>
      <c r="J38" s="198"/>
      <c r="K38" s="199"/>
    </row>
    <row r="39" spans="1:11" ht="30" customHeight="1">
      <c r="A39" s="209"/>
      <c r="B39" s="170"/>
      <c r="C39" s="222"/>
      <c r="D39" s="244"/>
      <c r="E39" s="238"/>
      <c r="F39" s="147"/>
      <c r="G39" s="146"/>
      <c r="H39" s="198"/>
      <c r="I39" s="198"/>
      <c r="J39" s="198"/>
      <c r="K39" s="199"/>
    </row>
    <row r="40" spans="1:11" ht="30" customHeight="1">
      <c r="A40" s="208" t="s">
        <v>8</v>
      </c>
      <c r="B40" s="314" t="s">
        <v>365</v>
      </c>
      <c r="C40" s="314"/>
      <c r="D40" s="221"/>
      <c r="E40" s="237">
        <f>SUM(E41:E45)</f>
        <v>390000</v>
      </c>
      <c r="F40" s="141">
        <f>SUM(F41:F44)</f>
        <v>0</v>
      </c>
      <c r="G40" s="141">
        <f>SUM(G41:G44)</f>
        <v>0</v>
      </c>
      <c r="H40" s="141"/>
      <c r="I40" s="197"/>
      <c r="J40" s="197"/>
      <c r="K40" s="199"/>
    </row>
    <row r="41" spans="1:11" ht="30" customHeight="1">
      <c r="A41" s="209" t="s">
        <v>320</v>
      </c>
      <c r="B41" s="170" t="s">
        <v>515</v>
      </c>
      <c r="C41" s="223"/>
      <c r="D41" s="253" t="s">
        <v>289</v>
      </c>
      <c r="E41" s="238">
        <v>0</v>
      </c>
      <c r="F41" s="143"/>
      <c r="G41" s="143"/>
      <c r="H41" s="198"/>
      <c r="I41" s="198"/>
      <c r="J41" s="198"/>
      <c r="K41" s="218"/>
    </row>
    <row r="42" spans="1:11" ht="30" customHeight="1">
      <c r="A42" s="209" t="s">
        <v>321</v>
      </c>
      <c r="B42" s="170" t="s">
        <v>458</v>
      </c>
      <c r="C42" s="223"/>
      <c r="D42" s="253" t="s">
        <v>289</v>
      </c>
      <c r="E42" s="238">
        <v>40000</v>
      </c>
      <c r="F42" s="143"/>
      <c r="G42" s="143"/>
      <c r="H42" s="198" t="s">
        <v>576</v>
      </c>
      <c r="I42" s="198"/>
      <c r="J42" s="198"/>
      <c r="K42" s="218"/>
    </row>
    <row r="43" spans="1:11" ht="30" customHeight="1">
      <c r="A43" s="209" t="s">
        <v>322</v>
      </c>
      <c r="B43" s="170" t="s">
        <v>516</v>
      </c>
      <c r="C43" s="223"/>
      <c r="D43" s="253" t="s">
        <v>289</v>
      </c>
      <c r="E43" s="238">
        <v>50000</v>
      </c>
      <c r="F43" s="143"/>
      <c r="G43" s="143"/>
      <c r="H43" s="198" t="s">
        <v>576</v>
      </c>
      <c r="I43" s="198"/>
      <c r="J43" s="198"/>
      <c r="K43" s="218"/>
    </row>
    <row r="44" spans="1:11" ht="30" customHeight="1">
      <c r="A44" s="209" t="s">
        <v>535</v>
      </c>
      <c r="B44" s="170" t="s">
        <v>536</v>
      </c>
      <c r="C44" s="223"/>
      <c r="D44" s="251" t="s">
        <v>581</v>
      </c>
      <c r="E44" s="238">
        <v>300000</v>
      </c>
      <c r="F44" s="143"/>
      <c r="G44" s="143"/>
      <c r="H44" s="258" t="s">
        <v>611</v>
      </c>
      <c r="I44" s="198" t="s">
        <v>577</v>
      </c>
      <c r="J44" s="198" t="s">
        <v>605</v>
      </c>
      <c r="K44" s="218" t="s">
        <v>609</v>
      </c>
    </row>
    <row r="45" spans="1:11" ht="30" customHeight="1">
      <c r="A45" s="209" t="s">
        <v>601</v>
      </c>
      <c r="B45" s="170"/>
      <c r="C45" s="223"/>
      <c r="D45" s="251" t="s">
        <v>289</v>
      </c>
      <c r="E45" s="238"/>
      <c r="F45" s="143"/>
      <c r="G45" s="143"/>
      <c r="H45" s="258"/>
      <c r="I45" s="198"/>
      <c r="J45" s="198"/>
      <c r="K45" s="218"/>
    </row>
    <row r="46" spans="1:11" ht="30" customHeight="1">
      <c r="A46" s="209"/>
      <c r="B46" s="170"/>
      <c r="C46" s="222"/>
      <c r="D46" s="244"/>
      <c r="E46" s="238"/>
      <c r="F46" s="143"/>
      <c r="G46" s="143"/>
      <c r="H46" s="198"/>
      <c r="I46" s="198"/>
      <c r="J46" s="198"/>
      <c r="K46" s="218"/>
    </row>
    <row r="47" spans="1:11" ht="30" customHeight="1">
      <c r="A47" s="209"/>
      <c r="B47" s="171"/>
      <c r="C47" s="222"/>
      <c r="D47" s="244"/>
      <c r="E47" s="238"/>
      <c r="F47" s="143"/>
      <c r="G47" s="143"/>
      <c r="H47" s="198"/>
      <c r="I47" s="198"/>
      <c r="J47" s="198"/>
      <c r="K47" s="218"/>
    </row>
    <row r="48" spans="1:11" ht="30" customHeight="1">
      <c r="A48" s="208" t="s">
        <v>9</v>
      </c>
      <c r="B48" s="314" t="s">
        <v>366</v>
      </c>
      <c r="C48" s="314"/>
      <c r="D48" s="221"/>
      <c r="E48" s="237">
        <f>SUM(E49)</f>
        <v>4800</v>
      </c>
      <c r="F48" s="141">
        <f>SUM(F49)</f>
        <v>0</v>
      </c>
      <c r="G48" s="141">
        <f>SUM(G49)</f>
        <v>0</v>
      </c>
      <c r="H48" s="141"/>
      <c r="I48" s="197"/>
      <c r="J48" s="197"/>
      <c r="K48" s="218"/>
    </row>
    <row r="49" spans="1:11" ht="30" customHeight="1">
      <c r="A49" s="209" t="s">
        <v>323</v>
      </c>
      <c r="B49" s="170" t="s">
        <v>413</v>
      </c>
      <c r="C49" s="166"/>
      <c r="D49" s="251" t="s">
        <v>289</v>
      </c>
      <c r="E49" s="238">
        <v>4800</v>
      </c>
      <c r="F49" s="143"/>
      <c r="G49" s="143"/>
      <c r="H49" s="198"/>
      <c r="I49" s="198"/>
      <c r="J49" s="198"/>
      <c r="K49" s="218"/>
    </row>
    <row r="50" spans="1:11" ht="30" customHeight="1">
      <c r="A50" s="209"/>
      <c r="B50" s="170"/>
      <c r="C50" s="166"/>
      <c r="D50" s="243"/>
      <c r="E50" s="238"/>
      <c r="F50" s="143"/>
      <c r="G50" s="143"/>
      <c r="H50" s="198"/>
      <c r="I50" s="198"/>
      <c r="J50" s="198"/>
      <c r="K50" s="218"/>
    </row>
    <row r="51" spans="1:11" ht="30" customHeight="1">
      <c r="A51" s="209"/>
      <c r="B51" s="170"/>
      <c r="C51" s="166"/>
      <c r="D51" s="243"/>
      <c r="E51" s="238"/>
      <c r="F51" s="143"/>
      <c r="G51" s="143"/>
      <c r="H51" s="198"/>
      <c r="I51" s="198"/>
      <c r="J51" s="198"/>
      <c r="K51" s="218"/>
    </row>
    <row r="52" spans="1:11" ht="30" customHeight="1">
      <c r="A52" s="208" t="s">
        <v>113</v>
      </c>
      <c r="B52" s="320" t="s">
        <v>367</v>
      </c>
      <c r="C52" s="321"/>
      <c r="D52" s="246"/>
      <c r="E52" s="237">
        <f>SUM(E53)</f>
        <v>0</v>
      </c>
      <c r="F52" s="141">
        <f>SUM(F53)</f>
        <v>0</v>
      </c>
      <c r="G52" s="141">
        <f>SUM(G53)</f>
        <v>0</v>
      </c>
      <c r="H52" s="141"/>
      <c r="I52" s="197"/>
      <c r="J52" s="197"/>
      <c r="K52" s="218"/>
    </row>
    <row r="53" spans="1:11" s="30" customFormat="1" ht="30" customHeight="1">
      <c r="A53" s="209" t="s">
        <v>114</v>
      </c>
      <c r="B53" s="169" t="s">
        <v>460</v>
      </c>
      <c r="C53" s="166"/>
      <c r="D53" s="251" t="s">
        <v>289</v>
      </c>
      <c r="E53" s="238">
        <v>0</v>
      </c>
      <c r="F53" s="147"/>
      <c r="G53" s="143"/>
      <c r="H53" s="198"/>
      <c r="I53" s="198"/>
      <c r="J53" s="198"/>
      <c r="K53" s="218"/>
    </row>
    <row r="54" spans="1:11" s="30" customFormat="1" ht="30" customHeight="1">
      <c r="A54" s="209"/>
      <c r="B54" s="169"/>
      <c r="C54" s="166"/>
      <c r="D54" s="243"/>
      <c r="E54" s="238"/>
      <c r="F54" s="147"/>
      <c r="G54" s="143"/>
      <c r="H54" s="198"/>
      <c r="I54" s="198"/>
      <c r="J54" s="198"/>
      <c r="K54" s="218"/>
    </row>
    <row r="55" spans="1:11" s="30" customFormat="1" ht="30" customHeight="1">
      <c r="A55" s="209"/>
      <c r="B55" s="169"/>
      <c r="C55" s="166"/>
      <c r="D55" s="243"/>
      <c r="E55" s="238"/>
      <c r="F55" s="147"/>
      <c r="G55" s="143"/>
      <c r="H55" s="198"/>
      <c r="I55" s="198"/>
      <c r="J55" s="198"/>
      <c r="K55" s="218"/>
    </row>
    <row r="56" spans="1:11" s="30" customFormat="1" ht="30" customHeight="1">
      <c r="A56" s="208" t="s">
        <v>14</v>
      </c>
      <c r="B56" s="320" t="s">
        <v>538</v>
      </c>
      <c r="C56" s="322"/>
      <c r="D56" s="230"/>
      <c r="E56" s="237">
        <f>SUM(E57)</f>
        <v>2800</v>
      </c>
      <c r="F56" s="141">
        <f>SUM(F57)</f>
        <v>0</v>
      </c>
      <c r="G56" s="141">
        <f>SUM(G57)</f>
        <v>0</v>
      </c>
      <c r="H56" s="141"/>
      <c r="I56" s="197"/>
      <c r="J56" s="197"/>
      <c r="K56" s="218"/>
    </row>
    <row r="57" spans="1:11" s="30" customFormat="1" ht="30" customHeight="1">
      <c r="A57" s="209" t="s">
        <v>417</v>
      </c>
      <c r="B57" s="169" t="s">
        <v>539</v>
      </c>
      <c r="C57" s="166"/>
      <c r="D57" s="251" t="s">
        <v>289</v>
      </c>
      <c r="E57" s="238">
        <v>2800</v>
      </c>
      <c r="F57" s="147"/>
      <c r="G57" s="143"/>
      <c r="H57" s="198"/>
      <c r="I57" s="198"/>
      <c r="J57" s="198"/>
      <c r="K57" s="218"/>
    </row>
    <row r="58" spans="1:11" s="30" customFormat="1" ht="30" customHeight="1">
      <c r="A58" s="209"/>
      <c r="B58" s="169"/>
      <c r="C58" s="166"/>
      <c r="D58" s="243"/>
      <c r="E58" s="238"/>
      <c r="F58" s="147"/>
      <c r="G58" s="143"/>
      <c r="H58" s="198"/>
      <c r="I58" s="198"/>
      <c r="J58" s="198"/>
      <c r="K58" s="218"/>
    </row>
    <row r="59" spans="1:11" s="30" customFormat="1" ht="30" customHeight="1">
      <c r="A59" s="209"/>
      <c r="B59" s="169"/>
      <c r="C59" s="166"/>
      <c r="D59" s="243"/>
      <c r="E59" s="238"/>
      <c r="F59" s="147"/>
      <c r="G59" s="143"/>
      <c r="H59" s="198"/>
      <c r="I59" s="198"/>
      <c r="J59" s="198"/>
      <c r="K59" s="218"/>
    </row>
    <row r="60" spans="1:11" ht="30" customHeight="1">
      <c r="A60" s="208" t="s">
        <v>15</v>
      </c>
      <c r="B60" s="314" t="s">
        <v>369</v>
      </c>
      <c r="C60" s="314"/>
      <c r="D60" s="221"/>
      <c r="E60" s="237">
        <f>SUM(E61:E65)</f>
        <v>44400</v>
      </c>
      <c r="F60" s="141">
        <f>SUM(F61:F64)</f>
        <v>0</v>
      </c>
      <c r="G60" s="141">
        <f>SUM(G61:G64)</f>
        <v>0</v>
      </c>
      <c r="H60" s="141"/>
      <c r="I60" s="197"/>
      <c r="J60" s="197"/>
      <c r="K60" s="218"/>
    </row>
    <row r="61" spans="1:11" ht="30" customHeight="1">
      <c r="A61" s="210" t="s">
        <v>17</v>
      </c>
      <c r="B61" s="170" t="s">
        <v>414</v>
      </c>
      <c r="C61" s="222"/>
      <c r="D61" s="252" t="s">
        <v>289</v>
      </c>
      <c r="E61" s="238">
        <v>26000</v>
      </c>
      <c r="F61" s="148"/>
      <c r="G61" s="148"/>
      <c r="H61" s="198" t="s">
        <v>576</v>
      </c>
      <c r="I61" s="198"/>
      <c r="J61" s="198"/>
      <c r="K61" s="218"/>
    </row>
    <row r="62" spans="1:11" ht="30" customHeight="1">
      <c r="A62" s="210" t="s">
        <v>335</v>
      </c>
      <c r="B62" s="169" t="s">
        <v>118</v>
      </c>
      <c r="C62" s="172"/>
      <c r="D62" s="252" t="s">
        <v>289</v>
      </c>
      <c r="E62" s="238">
        <v>3200</v>
      </c>
      <c r="F62" s="148"/>
      <c r="G62" s="149"/>
      <c r="H62" s="198"/>
      <c r="I62" s="198"/>
      <c r="J62" s="198"/>
      <c r="K62" s="218"/>
    </row>
    <row r="63" spans="1:11" s="30" customFormat="1" ht="30" customHeight="1">
      <c r="A63" s="210" t="s">
        <v>20</v>
      </c>
      <c r="B63" s="169" t="s">
        <v>415</v>
      </c>
      <c r="C63" s="222"/>
      <c r="D63" s="252" t="s">
        <v>289</v>
      </c>
      <c r="E63" s="238">
        <v>5200</v>
      </c>
      <c r="F63" s="151"/>
      <c r="G63" s="148"/>
      <c r="H63" s="198"/>
      <c r="I63" s="198"/>
      <c r="J63" s="198"/>
      <c r="K63" s="218"/>
    </row>
    <row r="64" spans="1:11" ht="30" customHeight="1">
      <c r="A64" s="210" t="s">
        <v>540</v>
      </c>
      <c r="B64" s="169" t="s">
        <v>416</v>
      </c>
      <c r="C64" s="166"/>
      <c r="D64" s="252" t="s">
        <v>289</v>
      </c>
      <c r="E64" s="238">
        <v>10000</v>
      </c>
      <c r="F64" s="143"/>
      <c r="G64" s="149"/>
      <c r="H64" s="198"/>
      <c r="I64" s="198"/>
      <c r="J64" s="198"/>
      <c r="K64" s="218"/>
    </row>
    <row r="65" spans="1:11" ht="30" customHeight="1">
      <c r="A65" s="210" t="s">
        <v>541</v>
      </c>
      <c r="B65" s="169" t="s">
        <v>537</v>
      </c>
      <c r="C65" s="166"/>
      <c r="D65" s="252" t="s">
        <v>289</v>
      </c>
      <c r="E65" s="238">
        <v>0</v>
      </c>
      <c r="F65" s="143"/>
      <c r="G65" s="149"/>
      <c r="H65" s="198"/>
      <c r="I65" s="198"/>
      <c r="J65" s="198"/>
      <c r="K65" s="218"/>
    </row>
    <row r="66" spans="1:11" ht="30" customHeight="1">
      <c r="A66" s="210"/>
      <c r="B66" s="225"/>
      <c r="C66" s="222"/>
      <c r="D66" s="244"/>
      <c r="E66" s="238"/>
      <c r="F66" s="151"/>
      <c r="G66" s="149"/>
      <c r="H66" s="198"/>
      <c r="I66" s="198"/>
      <c r="J66" s="198"/>
      <c r="K66" s="218"/>
    </row>
    <row r="67" spans="1:11" ht="30" customHeight="1">
      <c r="A67" s="210"/>
      <c r="B67" s="169"/>
      <c r="C67" s="222"/>
      <c r="D67" s="244"/>
      <c r="E67" s="238"/>
      <c r="F67" s="151"/>
      <c r="G67" s="149"/>
      <c r="H67" s="198"/>
      <c r="I67" s="198"/>
      <c r="J67" s="198"/>
      <c r="K67" s="218"/>
    </row>
    <row r="68" spans="1:11" ht="30" customHeight="1">
      <c r="A68" s="208" t="s">
        <v>21</v>
      </c>
      <c r="B68" s="314" t="s">
        <v>370</v>
      </c>
      <c r="C68" s="314"/>
      <c r="D68" s="221"/>
      <c r="E68" s="237">
        <f>SUM(E69:E71)</f>
        <v>34230</v>
      </c>
      <c r="F68" s="141">
        <f>SUM(F69:F71)</f>
        <v>0</v>
      </c>
      <c r="G68" s="141">
        <f>SUM(G69:G71)</f>
        <v>0</v>
      </c>
      <c r="H68" s="141"/>
      <c r="I68" s="197"/>
      <c r="J68" s="197"/>
      <c r="K68" s="218"/>
    </row>
    <row r="69" spans="1:11" s="30" customFormat="1" ht="30" customHeight="1">
      <c r="A69" s="209" t="s">
        <v>22</v>
      </c>
      <c r="B69" s="169" t="s">
        <v>461</v>
      </c>
      <c r="C69" s="222"/>
      <c r="D69" s="252" t="s">
        <v>289</v>
      </c>
      <c r="E69" s="238">
        <v>24000</v>
      </c>
      <c r="F69" s="151"/>
      <c r="G69" s="148"/>
      <c r="H69" s="198" t="s">
        <v>576</v>
      </c>
      <c r="I69" s="198"/>
      <c r="J69" s="198"/>
      <c r="K69" s="218"/>
    </row>
    <row r="70" spans="1:11" ht="30" customHeight="1">
      <c r="A70" s="209" t="s">
        <v>24</v>
      </c>
      <c r="B70" s="169" t="s">
        <v>421</v>
      </c>
      <c r="C70" s="222"/>
      <c r="D70" s="252" t="s">
        <v>289</v>
      </c>
      <c r="E70" s="238">
        <v>6230</v>
      </c>
      <c r="F70" s="151"/>
      <c r="G70" s="149"/>
      <c r="H70" s="198"/>
      <c r="I70" s="198"/>
      <c r="J70" s="198"/>
      <c r="K70" s="218"/>
    </row>
    <row r="71" spans="1:11" ht="30" customHeight="1">
      <c r="A71" s="210" t="s">
        <v>25</v>
      </c>
      <c r="B71" s="169" t="s">
        <v>525</v>
      </c>
      <c r="C71" s="222"/>
      <c r="D71" s="252" t="s">
        <v>289</v>
      </c>
      <c r="E71" s="238">
        <v>4000</v>
      </c>
      <c r="F71" s="147"/>
      <c r="G71" s="146"/>
      <c r="H71" s="198"/>
      <c r="I71" s="198"/>
      <c r="J71" s="198"/>
      <c r="K71" s="218"/>
    </row>
    <row r="72" spans="1:11" ht="30" customHeight="1">
      <c r="A72" s="210"/>
      <c r="B72" s="169"/>
      <c r="C72" s="222"/>
      <c r="D72" s="244"/>
      <c r="E72" s="238"/>
      <c r="F72" s="147"/>
      <c r="G72" s="146"/>
      <c r="H72" s="198"/>
      <c r="I72" s="198"/>
      <c r="J72" s="198"/>
      <c r="K72" s="218"/>
    </row>
    <row r="73" spans="1:11" ht="30" customHeight="1">
      <c r="A73" s="208" t="s">
        <v>33</v>
      </c>
      <c r="B73" s="319" t="s">
        <v>463</v>
      </c>
      <c r="C73" s="319"/>
      <c r="D73" s="226"/>
      <c r="E73" s="237">
        <f>SUM(E74:E78)</f>
        <v>35640</v>
      </c>
      <c r="F73" s="141">
        <f>SUM(F74:F78)</f>
        <v>0</v>
      </c>
      <c r="G73" s="141">
        <f>SUM(G74:G78)</f>
        <v>0</v>
      </c>
      <c r="H73" s="141"/>
      <c r="I73" s="197"/>
      <c r="J73" s="197"/>
      <c r="K73" s="218"/>
    </row>
    <row r="74" spans="1:11" ht="30" customHeight="1">
      <c r="A74" s="209" t="s">
        <v>34</v>
      </c>
      <c r="B74" s="170" t="s">
        <v>35</v>
      </c>
      <c r="C74" s="166"/>
      <c r="D74" s="251" t="s">
        <v>289</v>
      </c>
      <c r="E74" s="238">
        <v>3840</v>
      </c>
      <c r="F74" s="147"/>
      <c r="G74" s="146"/>
      <c r="H74" s="198"/>
      <c r="I74" s="198"/>
      <c r="J74" s="198"/>
      <c r="K74" s="218"/>
    </row>
    <row r="75" spans="1:11" ht="30" customHeight="1">
      <c r="A75" s="210" t="s">
        <v>36</v>
      </c>
      <c r="B75" s="169" t="s">
        <v>37</v>
      </c>
      <c r="C75" s="166"/>
      <c r="D75" s="251" t="s">
        <v>289</v>
      </c>
      <c r="E75" s="238">
        <v>6000</v>
      </c>
      <c r="F75" s="147"/>
      <c r="G75" s="146"/>
      <c r="H75" s="198"/>
      <c r="I75" s="198"/>
      <c r="J75" s="198"/>
      <c r="K75" s="218"/>
    </row>
    <row r="76" spans="1:11" ht="30" customHeight="1">
      <c r="A76" s="210" t="s">
        <v>38</v>
      </c>
      <c r="B76" s="169" t="s">
        <v>422</v>
      </c>
      <c r="C76" s="166"/>
      <c r="D76" s="251" t="s">
        <v>289</v>
      </c>
      <c r="E76" s="238">
        <v>25000</v>
      </c>
      <c r="F76" s="147"/>
      <c r="G76" s="146"/>
      <c r="H76" s="198" t="s">
        <v>576</v>
      </c>
      <c r="I76" s="198"/>
      <c r="J76" s="198"/>
      <c r="K76" s="218"/>
    </row>
    <row r="77" spans="1:11" ht="30" customHeight="1">
      <c r="A77" s="210" t="s">
        <v>160</v>
      </c>
      <c r="B77" s="169" t="s">
        <v>462</v>
      </c>
      <c r="C77" s="166"/>
      <c r="D77" s="251" t="s">
        <v>289</v>
      </c>
      <c r="E77" s="238">
        <v>800</v>
      </c>
      <c r="F77" s="147"/>
      <c r="G77" s="146"/>
      <c r="H77" s="198"/>
      <c r="I77" s="198"/>
      <c r="J77" s="198"/>
      <c r="K77" s="218"/>
    </row>
    <row r="78" spans="1:11" ht="30" customHeight="1">
      <c r="A78" s="210"/>
      <c r="B78" s="169"/>
      <c r="C78" s="166"/>
      <c r="D78" s="243"/>
      <c r="E78" s="238"/>
      <c r="F78" s="147"/>
      <c r="G78" s="146"/>
      <c r="H78" s="198"/>
      <c r="I78" s="198"/>
      <c r="J78" s="198"/>
      <c r="K78" s="218"/>
    </row>
    <row r="79" spans="1:11" ht="30" customHeight="1">
      <c r="A79" s="210"/>
      <c r="B79" s="169"/>
      <c r="C79" s="166"/>
      <c r="D79" s="243"/>
      <c r="E79" s="238"/>
      <c r="F79" s="147"/>
      <c r="G79" s="146"/>
      <c r="H79" s="198"/>
      <c r="I79" s="198"/>
      <c r="J79" s="198"/>
      <c r="K79" s="218"/>
    </row>
    <row r="80" spans="1:11" ht="30" customHeight="1">
      <c r="A80" s="208" t="s">
        <v>40</v>
      </c>
      <c r="B80" s="314" t="s">
        <v>423</v>
      </c>
      <c r="C80" s="314"/>
      <c r="D80" s="221"/>
      <c r="E80" s="237">
        <f>SUM(E81:E85)</f>
        <v>91900</v>
      </c>
      <c r="F80" s="141">
        <f>SUM(F81:F85)</f>
        <v>0</v>
      </c>
      <c r="G80" s="141">
        <f>SUM(G81:G85)</f>
        <v>0</v>
      </c>
      <c r="H80" s="141"/>
      <c r="I80" s="197"/>
      <c r="J80" s="197"/>
      <c r="K80" s="218"/>
    </row>
    <row r="81" spans="1:11" ht="30" customHeight="1">
      <c r="A81" s="209" t="s">
        <v>41</v>
      </c>
      <c r="B81" s="169" t="s">
        <v>424</v>
      </c>
      <c r="C81" s="166"/>
      <c r="D81" s="251" t="s">
        <v>289</v>
      </c>
      <c r="E81" s="238">
        <v>19900</v>
      </c>
      <c r="F81" s="147"/>
      <c r="G81" s="146"/>
      <c r="H81" s="198"/>
      <c r="I81" s="198"/>
      <c r="J81" s="198"/>
      <c r="K81" s="218"/>
    </row>
    <row r="82" spans="1:11" ht="30" customHeight="1">
      <c r="A82" s="209" t="s">
        <v>434</v>
      </c>
      <c r="B82" s="169" t="s">
        <v>425</v>
      </c>
      <c r="C82" s="166"/>
      <c r="D82" s="251" t="s">
        <v>289</v>
      </c>
      <c r="E82" s="238">
        <v>32000</v>
      </c>
      <c r="F82" s="147"/>
      <c r="G82" s="146"/>
      <c r="H82" s="198" t="s">
        <v>576</v>
      </c>
      <c r="I82" s="198"/>
      <c r="J82" s="198"/>
      <c r="K82" s="218"/>
    </row>
    <row r="83" spans="1:11" ht="30" customHeight="1">
      <c r="A83" s="209" t="s">
        <v>542</v>
      </c>
      <c r="B83" s="169" t="s">
        <v>428</v>
      </c>
      <c r="C83" s="166"/>
      <c r="D83" s="251" t="s">
        <v>289</v>
      </c>
      <c r="E83" s="238">
        <v>27800</v>
      </c>
      <c r="F83" s="147"/>
      <c r="G83" s="146"/>
      <c r="H83" s="198" t="s">
        <v>576</v>
      </c>
      <c r="I83" s="198"/>
      <c r="J83" s="198"/>
      <c r="K83" s="218"/>
    </row>
    <row r="84" spans="1:11" ht="30" customHeight="1">
      <c r="A84" s="209" t="s">
        <v>543</v>
      </c>
      <c r="B84" s="169" t="s">
        <v>429</v>
      </c>
      <c r="C84" s="166"/>
      <c r="D84" s="251" t="s">
        <v>289</v>
      </c>
      <c r="E84" s="238">
        <v>12200</v>
      </c>
      <c r="F84" s="147"/>
      <c r="G84" s="146"/>
      <c r="H84" s="198"/>
      <c r="I84" s="198"/>
      <c r="J84" s="198"/>
      <c r="K84" s="218"/>
    </row>
    <row r="85" spans="1:11" ht="30" customHeight="1">
      <c r="A85" s="209" t="s">
        <v>544</v>
      </c>
      <c r="B85" s="169" t="s">
        <v>431</v>
      </c>
      <c r="C85" s="166"/>
      <c r="D85" s="251" t="s">
        <v>289</v>
      </c>
      <c r="E85" s="238"/>
      <c r="F85" s="147"/>
      <c r="G85" s="146"/>
      <c r="H85" s="198"/>
      <c r="I85" s="198"/>
      <c r="J85" s="198"/>
      <c r="K85" s="218"/>
    </row>
    <row r="86" spans="1:11" ht="30" customHeight="1">
      <c r="A86" s="209"/>
      <c r="B86" s="169"/>
      <c r="C86" s="166"/>
      <c r="D86" s="243"/>
      <c r="E86" s="238"/>
      <c r="F86" s="147"/>
      <c r="G86" s="146"/>
      <c r="H86" s="198"/>
      <c r="I86" s="198"/>
      <c r="J86" s="198"/>
      <c r="K86" s="218"/>
    </row>
    <row r="87" spans="1:11" ht="30" customHeight="1">
      <c r="A87" s="209"/>
      <c r="B87" s="169"/>
      <c r="C87" s="166"/>
      <c r="D87" s="243"/>
      <c r="E87" s="238"/>
      <c r="F87" s="147"/>
      <c r="G87" s="146"/>
      <c r="H87" s="198"/>
      <c r="I87" s="198"/>
      <c r="J87" s="198"/>
      <c r="K87" s="218"/>
    </row>
    <row r="88" spans="1:11" ht="30" customHeight="1">
      <c r="A88" s="208" t="s">
        <v>435</v>
      </c>
      <c r="B88" s="314" t="s">
        <v>373</v>
      </c>
      <c r="C88" s="314"/>
      <c r="D88" s="221"/>
      <c r="E88" s="237">
        <f>SUM(E89:E90)</f>
        <v>23853</v>
      </c>
      <c r="F88" s="141">
        <f>SUM(F89:F90)</f>
        <v>0</v>
      </c>
      <c r="G88" s="141">
        <f>SUM(G89:G90)</f>
        <v>0</v>
      </c>
      <c r="H88" s="141"/>
      <c r="I88" s="197"/>
      <c r="J88" s="197"/>
      <c r="K88" s="218"/>
    </row>
    <row r="89" spans="1:11" ht="30" customHeight="1">
      <c r="A89" s="209" t="s">
        <v>43</v>
      </c>
      <c r="B89" s="169" t="s">
        <v>464</v>
      </c>
      <c r="C89" s="166"/>
      <c r="D89" s="251" t="s">
        <v>289</v>
      </c>
      <c r="E89" s="238">
        <v>22353</v>
      </c>
      <c r="F89" s="147"/>
      <c r="G89" s="146"/>
      <c r="H89" s="198" t="s">
        <v>576</v>
      </c>
      <c r="I89" s="198"/>
      <c r="J89" s="198"/>
      <c r="K89" s="218"/>
    </row>
    <row r="90" spans="1:11" s="30" customFormat="1" ht="30" customHeight="1">
      <c r="A90" s="209" t="s">
        <v>337</v>
      </c>
      <c r="B90" s="169" t="s">
        <v>433</v>
      </c>
      <c r="C90" s="166"/>
      <c r="D90" s="251" t="s">
        <v>289</v>
      </c>
      <c r="E90" s="238">
        <v>1500</v>
      </c>
      <c r="F90" s="147"/>
      <c r="G90" s="143"/>
      <c r="H90" s="198"/>
      <c r="I90" s="198"/>
      <c r="J90" s="198"/>
      <c r="K90" s="218"/>
    </row>
    <row r="91" spans="1:11" s="30" customFormat="1" ht="30" customHeight="1">
      <c r="A91" s="209"/>
      <c r="B91" s="169"/>
      <c r="C91" s="166"/>
      <c r="D91" s="243"/>
      <c r="E91" s="238"/>
      <c r="F91" s="147"/>
      <c r="G91" s="143"/>
      <c r="H91" s="198"/>
      <c r="I91" s="198"/>
      <c r="J91" s="198"/>
      <c r="K91" s="218"/>
    </row>
    <row r="92" spans="1:11" s="30" customFormat="1" ht="30" customHeight="1">
      <c r="A92" s="209"/>
      <c r="B92" s="169"/>
      <c r="C92" s="166"/>
      <c r="D92" s="243"/>
      <c r="E92" s="238"/>
      <c r="F92" s="147"/>
      <c r="G92" s="143"/>
      <c r="H92" s="198"/>
      <c r="I92" s="198"/>
      <c r="J92" s="198"/>
      <c r="K92" s="218"/>
    </row>
    <row r="93" spans="1:11" ht="30" customHeight="1">
      <c r="A93" s="208" t="s">
        <v>45</v>
      </c>
      <c r="B93" s="314" t="s">
        <v>438</v>
      </c>
      <c r="C93" s="314"/>
      <c r="D93" s="221"/>
      <c r="E93" s="237">
        <f>SUM(E94:E97)</f>
        <v>19240</v>
      </c>
      <c r="F93" s="141">
        <f>SUM(F94:F97)</f>
        <v>0</v>
      </c>
      <c r="G93" s="141">
        <f>SUM(G94:G97)</f>
        <v>0</v>
      </c>
      <c r="H93" s="141"/>
      <c r="I93" s="197"/>
      <c r="J93" s="197"/>
      <c r="K93" s="218"/>
    </row>
    <row r="94" spans="1:11" ht="30" customHeight="1">
      <c r="A94" s="209" t="s">
        <v>471</v>
      </c>
      <c r="B94" s="169" t="s">
        <v>439</v>
      </c>
      <c r="C94" s="222"/>
      <c r="D94" s="251" t="s">
        <v>289</v>
      </c>
      <c r="E94" s="238">
        <v>4910</v>
      </c>
      <c r="F94" s="147"/>
      <c r="G94" s="146"/>
      <c r="H94" s="198"/>
      <c r="I94" s="198"/>
      <c r="J94" s="198"/>
      <c r="K94" s="218"/>
    </row>
    <row r="95" spans="1:11" s="30" customFormat="1" ht="30" customHeight="1">
      <c r="A95" s="209" t="s">
        <v>545</v>
      </c>
      <c r="B95" s="169" t="s">
        <v>467</v>
      </c>
      <c r="C95" s="222"/>
      <c r="D95" s="251" t="s">
        <v>289</v>
      </c>
      <c r="E95" s="238">
        <v>7150</v>
      </c>
      <c r="F95" s="147"/>
      <c r="G95" s="143"/>
      <c r="H95" s="198"/>
      <c r="I95" s="198"/>
      <c r="J95" s="198"/>
      <c r="K95" s="218"/>
    </row>
    <row r="96" spans="1:11" s="30" customFormat="1" ht="30" customHeight="1">
      <c r="A96" s="209" t="s">
        <v>546</v>
      </c>
      <c r="B96" s="169" t="s">
        <v>468</v>
      </c>
      <c r="C96" s="222"/>
      <c r="D96" s="251" t="s">
        <v>289</v>
      </c>
      <c r="E96" s="238">
        <v>6000</v>
      </c>
      <c r="F96" s="147"/>
      <c r="G96" s="143"/>
      <c r="H96" s="198" t="s">
        <v>576</v>
      </c>
      <c r="I96" s="198"/>
      <c r="J96" s="198"/>
      <c r="K96" s="218"/>
    </row>
    <row r="97" spans="1:11" s="30" customFormat="1" ht="30" customHeight="1">
      <c r="A97" s="209" t="s">
        <v>547</v>
      </c>
      <c r="B97" s="169" t="s">
        <v>470</v>
      </c>
      <c r="C97" s="222"/>
      <c r="D97" s="251" t="s">
        <v>289</v>
      </c>
      <c r="E97" s="238">
        <v>1180</v>
      </c>
      <c r="F97" s="147"/>
      <c r="G97" s="143"/>
      <c r="H97" s="198"/>
      <c r="I97" s="198"/>
      <c r="J97" s="198"/>
      <c r="K97" s="218"/>
    </row>
    <row r="98" spans="1:11" s="30" customFormat="1" ht="30" customHeight="1">
      <c r="A98" s="209"/>
      <c r="B98" s="169"/>
      <c r="C98" s="222"/>
      <c r="D98" s="244"/>
      <c r="E98" s="238"/>
      <c r="F98" s="147"/>
      <c r="G98" s="143"/>
      <c r="H98" s="198"/>
      <c r="I98" s="198"/>
      <c r="J98" s="198"/>
      <c r="K98" s="218"/>
    </row>
    <row r="99" spans="1:11" s="30" customFormat="1" ht="30" customHeight="1">
      <c r="A99" s="209"/>
      <c r="B99" s="169"/>
      <c r="C99" s="222"/>
      <c r="D99" s="244"/>
      <c r="E99" s="238"/>
      <c r="F99" s="147"/>
      <c r="G99" s="143"/>
      <c r="H99" s="198"/>
      <c r="I99" s="198"/>
      <c r="J99" s="198"/>
      <c r="K99" s="218"/>
    </row>
    <row r="100" spans="1:11" s="30" customFormat="1" ht="30" customHeight="1">
      <c r="A100" s="208" t="s">
        <v>46</v>
      </c>
      <c r="B100" s="320" t="s">
        <v>378</v>
      </c>
      <c r="C100" s="327"/>
      <c r="D100" s="247"/>
      <c r="E100" s="237">
        <f>SUM(E101)</f>
        <v>7200</v>
      </c>
      <c r="F100" s="141">
        <f>SUM(F101)</f>
        <v>0</v>
      </c>
      <c r="G100" s="141">
        <f>SUM(G101)</f>
        <v>0</v>
      </c>
      <c r="H100" s="141"/>
      <c r="I100" s="197"/>
      <c r="J100" s="197"/>
      <c r="K100" s="218"/>
    </row>
    <row r="101" spans="1:11" s="30" customFormat="1" ht="30" customHeight="1">
      <c r="A101" s="209" t="s">
        <v>436</v>
      </c>
      <c r="B101" s="170" t="s">
        <v>50</v>
      </c>
      <c r="C101" s="227"/>
      <c r="D101" s="254" t="s">
        <v>289</v>
      </c>
      <c r="E101" s="238">
        <v>7200</v>
      </c>
      <c r="F101" s="147"/>
      <c r="G101" s="143"/>
      <c r="H101" s="198"/>
      <c r="I101" s="198"/>
      <c r="J101" s="198"/>
      <c r="K101" s="218"/>
    </row>
    <row r="102" spans="1:11" s="30" customFormat="1" ht="30" customHeight="1">
      <c r="A102" s="209"/>
      <c r="B102" s="169"/>
      <c r="C102" s="222"/>
      <c r="D102" s="244"/>
      <c r="E102" s="238"/>
      <c r="F102" s="147"/>
      <c r="G102" s="143"/>
      <c r="H102" s="198"/>
      <c r="I102" s="198"/>
      <c r="J102" s="198"/>
      <c r="K102" s="218"/>
    </row>
    <row r="103" spans="1:11" s="30" customFormat="1" ht="30" customHeight="1">
      <c r="A103" s="209"/>
      <c r="B103" s="169"/>
      <c r="C103" s="222"/>
      <c r="D103" s="244"/>
      <c r="E103" s="238"/>
      <c r="F103" s="147"/>
      <c r="G103" s="143"/>
      <c r="H103" s="198"/>
      <c r="I103" s="198"/>
      <c r="J103" s="198"/>
      <c r="K103" s="218"/>
    </row>
    <row r="104" spans="1:11" ht="30" customHeight="1">
      <c r="A104" s="208" t="s">
        <v>47</v>
      </c>
      <c r="B104" s="314" t="s">
        <v>529</v>
      </c>
      <c r="C104" s="314"/>
      <c r="D104" s="221"/>
      <c r="E104" s="237">
        <f>SUM(E105:E109)</f>
        <v>74500</v>
      </c>
      <c r="F104" s="141">
        <f>SUM(F105:F109)</f>
        <v>0</v>
      </c>
      <c r="G104" s="141">
        <f>SUM(G105:G109)</f>
        <v>0</v>
      </c>
      <c r="H104" s="141"/>
      <c r="I104" s="197"/>
      <c r="J104" s="197"/>
      <c r="K104" s="218"/>
    </row>
    <row r="105" spans="1:11" ht="30" customHeight="1">
      <c r="A105" s="209" t="s">
        <v>48</v>
      </c>
      <c r="B105" s="169" t="s">
        <v>53</v>
      </c>
      <c r="C105" s="166"/>
      <c r="D105" s="251" t="s">
        <v>289</v>
      </c>
      <c r="E105" s="238">
        <v>2800</v>
      </c>
      <c r="F105" s="147"/>
      <c r="G105" s="146"/>
      <c r="H105" s="198"/>
      <c r="I105" s="198"/>
      <c r="J105" s="198"/>
      <c r="K105" s="218"/>
    </row>
    <row r="106" spans="1:11" ht="30" customHeight="1">
      <c r="A106" s="209" t="s">
        <v>338</v>
      </c>
      <c r="B106" s="169" t="s">
        <v>55</v>
      </c>
      <c r="C106" s="166"/>
      <c r="D106" s="251" t="s">
        <v>289</v>
      </c>
      <c r="E106" s="238">
        <v>200</v>
      </c>
      <c r="F106" s="147"/>
      <c r="G106" s="143"/>
      <c r="H106" s="198"/>
      <c r="I106" s="198"/>
      <c r="J106" s="198"/>
      <c r="K106" s="218"/>
    </row>
    <row r="107" spans="1:11" s="30" customFormat="1" ht="30" customHeight="1">
      <c r="A107" s="209" t="s">
        <v>548</v>
      </c>
      <c r="B107" s="169" t="s">
        <v>472</v>
      </c>
      <c r="C107" s="166"/>
      <c r="D107" s="251" t="s">
        <v>289</v>
      </c>
      <c r="E107" s="238">
        <v>1600</v>
      </c>
      <c r="F107" s="147"/>
      <c r="G107" s="146"/>
      <c r="H107" s="198"/>
      <c r="I107" s="198"/>
      <c r="J107" s="198"/>
      <c r="K107" s="218"/>
    </row>
    <row r="108" spans="1:11" s="30" customFormat="1" ht="30" customHeight="1">
      <c r="A108" s="209" t="s">
        <v>549</v>
      </c>
      <c r="B108" s="169" t="s">
        <v>528</v>
      </c>
      <c r="C108" s="166"/>
      <c r="D108" s="251" t="s">
        <v>289</v>
      </c>
      <c r="E108" s="238">
        <v>69900</v>
      </c>
      <c r="F108" s="147"/>
      <c r="G108" s="146"/>
      <c r="H108" s="259" t="s">
        <v>610</v>
      </c>
      <c r="I108" s="198"/>
      <c r="J108" s="198"/>
      <c r="K108" s="218"/>
    </row>
    <row r="109" spans="1:11" s="30" customFormat="1" ht="30" customHeight="1">
      <c r="A109" s="209" t="s">
        <v>550</v>
      </c>
      <c r="B109" s="169" t="s">
        <v>551</v>
      </c>
      <c r="C109" s="166"/>
      <c r="D109" s="251" t="s">
        <v>289</v>
      </c>
      <c r="E109" s="238">
        <v>0</v>
      </c>
      <c r="F109" s="147"/>
      <c r="G109" s="146"/>
      <c r="H109" s="198"/>
      <c r="I109" s="198"/>
      <c r="J109" s="198"/>
      <c r="K109" s="218"/>
    </row>
    <row r="110" spans="1:11" s="30" customFormat="1" ht="30" customHeight="1">
      <c r="A110" s="209"/>
      <c r="B110" s="169"/>
      <c r="C110" s="166"/>
      <c r="D110" s="243"/>
      <c r="E110" s="238"/>
      <c r="F110" s="147"/>
      <c r="G110" s="146"/>
      <c r="H110" s="198"/>
      <c r="I110" s="198"/>
      <c r="J110" s="198"/>
      <c r="K110" s="218"/>
    </row>
    <row r="111" spans="1:11" s="30" customFormat="1" ht="30" customHeight="1">
      <c r="A111" s="209"/>
      <c r="B111" s="169"/>
      <c r="C111" s="166"/>
      <c r="D111" s="243"/>
      <c r="E111" s="238"/>
      <c r="F111" s="147"/>
      <c r="G111" s="146"/>
      <c r="H111" s="198"/>
      <c r="I111" s="198"/>
      <c r="J111" s="198"/>
      <c r="K111" s="218"/>
    </row>
    <row r="112" spans="1:11" ht="30" customHeight="1">
      <c r="A112" s="208" t="s">
        <v>51</v>
      </c>
      <c r="B112" s="314" t="s">
        <v>376</v>
      </c>
      <c r="C112" s="314"/>
      <c r="D112" s="221"/>
      <c r="E112" s="237">
        <f>SUM(E113+E114)</f>
        <v>5000</v>
      </c>
      <c r="F112" s="141">
        <f>SUM(F113+F114)</f>
        <v>0</v>
      </c>
      <c r="G112" s="141">
        <f>SUM(G113+G114)</f>
        <v>0</v>
      </c>
      <c r="H112" s="141"/>
      <c r="I112" s="197"/>
      <c r="J112" s="197"/>
      <c r="K112" s="218"/>
    </row>
    <row r="113" spans="1:11" ht="30" customHeight="1">
      <c r="A113" s="209" t="s">
        <v>52</v>
      </c>
      <c r="B113" s="170" t="s">
        <v>530</v>
      </c>
      <c r="C113" s="222"/>
      <c r="D113" s="251" t="s">
        <v>289</v>
      </c>
      <c r="E113" s="238">
        <v>3000</v>
      </c>
      <c r="F113" s="147"/>
      <c r="G113" s="146"/>
      <c r="H113" s="198"/>
      <c r="I113" s="198"/>
      <c r="J113" s="198"/>
      <c r="K113" s="218"/>
    </row>
    <row r="114" spans="1:11" ht="30" customHeight="1">
      <c r="A114" s="209" t="s">
        <v>54</v>
      </c>
      <c r="B114" s="170" t="s">
        <v>552</v>
      </c>
      <c r="C114" s="166"/>
      <c r="D114" s="251" t="s">
        <v>289</v>
      </c>
      <c r="E114" s="238">
        <v>2000</v>
      </c>
      <c r="F114" s="147"/>
      <c r="G114" s="143"/>
      <c r="H114" s="198"/>
      <c r="I114" s="198"/>
      <c r="J114" s="198"/>
      <c r="K114" s="218"/>
    </row>
    <row r="115" spans="1:11" ht="30" customHeight="1">
      <c r="A115" s="210"/>
      <c r="B115" s="169"/>
      <c r="C115" s="222"/>
      <c r="D115" s="244"/>
      <c r="E115" s="238"/>
      <c r="F115" s="147"/>
      <c r="G115" s="143"/>
      <c r="H115" s="198"/>
      <c r="I115" s="198"/>
      <c r="J115" s="198"/>
      <c r="K115" s="218"/>
    </row>
    <row r="116" spans="1:11" ht="30" customHeight="1">
      <c r="A116" s="210"/>
      <c r="B116" s="169"/>
      <c r="C116" s="222"/>
      <c r="D116" s="244"/>
      <c r="E116" s="238"/>
      <c r="F116" s="147"/>
      <c r="G116" s="143"/>
      <c r="H116" s="198"/>
      <c r="I116" s="198"/>
      <c r="J116" s="198"/>
      <c r="K116" s="218"/>
    </row>
    <row r="117" spans="1:11" s="30" customFormat="1" ht="30" customHeight="1">
      <c r="A117" s="208" t="s">
        <v>553</v>
      </c>
      <c r="B117" s="323" t="s">
        <v>442</v>
      </c>
      <c r="C117" s="324"/>
      <c r="D117" s="248"/>
      <c r="E117" s="237">
        <f>SUM(E118)</f>
        <v>1000</v>
      </c>
      <c r="F117" s="141">
        <f>SUM(F118)</f>
        <v>0</v>
      </c>
      <c r="G117" s="141">
        <f>SUM(G118)</f>
        <v>0</v>
      </c>
      <c r="H117" s="141"/>
      <c r="I117" s="197"/>
      <c r="J117" s="197"/>
      <c r="K117" s="218"/>
    </row>
    <row r="118" spans="1:11" ht="30" customHeight="1">
      <c r="A118" s="211" t="s">
        <v>58</v>
      </c>
      <c r="B118" s="170" t="s">
        <v>443</v>
      </c>
      <c r="C118" s="166"/>
      <c r="D118" s="251" t="s">
        <v>289</v>
      </c>
      <c r="E118" s="238">
        <v>1000</v>
      </c>
      <c r="F118" s="147"/>
      <c r="G118" s="146"/>
      <c r="H118" s="198"/>
      <c r="I118" s="198"/>
      <c r="J118" s="198"/>
      <c r="K118" s="218"/>
    </row>
    <row r="119" spans="1:11" ht="30" customHeight="1">
      <c r="A119" s="211"/>
      <c r="B119" s="170"/>
      <c r="C119" s="166"/>
      <c r="D119" s="243"/>
      <c r="E119" s="238"/>
      <c r="F119" s="147"/>
      <c r="G119" s="146"/>
      <c r="H119" s="198"/>
      <c r="I119" s="198"/>
      <c r="J119" s="198"/>
      <c r="K119" s="218"/>
    </row>
    <row r="120" spans="1:11" ht="30" customHeight="1">
      <c r="A120" s="211"/>
      <c r="B120" s="170"/>
      <c r="C120" s="166"/>
      <c r="D120" s="243"/>
      <c r="E120" s="238"/>
      <c r="F120" s="147"/>
      <c r="G120" s="146"/>
      <c r="H120" s="198"/>
      <c r="I120" s="198"/>
      <c r="J120" s="198"/>
      <c r="K120" s="218"/>
    </row>
    <row r="121" spans="1:11" ht="30" customHeight="1">
      <c r="A121" s="212" t="s">
        <v>475</v>
      </c>
      <c r="B121" s="320" t="s">
        <v>554</v>
      </c>
      <c r="C121" s="325"/>
      <c r="D121" s="221"/>
      <c r="E121" s="237">
        <f>SUM(E122)</f>
        <v>2070</v>
      </c>
      <c r="F121" s="141">
        <f>SUM(F122)</f>
        <v>0</v>
      </c>
      <c r="G121" s="141">
        <f>SUM(G122)</f>
        <v>0</v>
      </c>
      <c r="H121" s="141"/>
      <c r="I121" s="197"/>
      <c r="J121" s="197"/>
      <c r="K121" s="218"/>
    </row>
    <row r="122" spans="1:11" ht="30" customHeight="1">
      <c r="A122" s="211" t="s">
        <v>60</v>
      </c>
      <c r="B122" s="170" t="s">
        <v>555</v>
      </c>
      <c r="C122" s="166"/>
      <c r="D122" s="251" t="s">
        <v>289</v>
      </c>
      <c r="E122" s="238">
        <v>2070</v>
      </c>
      <c r="F122" s="147"/>
      <c r="G122" s="143"/>
      <c r="H122" s="198"/>
      <c r="I122" s="198"/>
      <c r="J122" s="198"/>
      <c r="K122" s="218"/>
    </row>
    <row r="123" spans="1:11" s="30" customFormat="1" ht="30" customHeight="1">
      <c r="A123" s="211"/>
      <c r="B123" s="170"/>
      <c r="C123" s="166"/>
      <c r="D123" s="243"/>
      <c r="E123" s="238"/>
      <c r="F123" s="147"/>
      <c r="G123" s="146"/>
      <c r="H123" s="198"/>
      <c r="I123" s="198"/>
      <c r="J123" s="198"/>
      <c r="K123" s="218"/>
    </row>
    <row r="124" spans="1:11" ht="30" customHeight="1">
      <c r="A124" s="211"/>
      <c r="B124" s="170"/>
      <c r="C124" s="166"/>
      <c r="D124" s="243"/>
      <c r="E124" s="238"/>
      <c r="F124" s="147"/>
      <c r="G124" s="146"/>
      <c r="H124" s="198"/>
      <c r="I124" s="198"/>
      <c r="J124" s="198"/>
      <c r="K124" s="218"/>
    </row>
    <row r="125" spans="1:11" ht="30" customHeight="1">
      <c r="A125" s="208" t="s">
        <v>66</v>
      </c>
      <c r="B125" s="320" t="s">
        <v>379</v>
      </c>
      <c r="C125" s="326"/>
      <c r="D125" s="249"/>
      <c r="E125" s="237">
        <f>SUM(E126:E127)</f>
        <v>11120</v>
      </c>
      <c r="F125" s="141">
        <f>SUM(F126:F127)</f>
        <v>0</v>
      </c>
      <c r="G125" s="141">
        <f>SUM(G126:G127)</f>
        <v>0</v>
      </c>
      <c r="H125" s="141"/>
      <c r="I125" s="197"/>
      <c r="J125" s="197"/>
      <c r="K125" s="218"/>
    </row>
    <row r="126" spans="1:11" ht="30" customHeight="1">
      <c r="A126" s="211" t="s">
        <v>67</v>
      </c>
      <c r="B126" s="170" t="s">
        <v>444</v>
      </c>
      <c r="C126" s="229"/>
      <c r="D126" s="255" t="s">
        <v>289</v>
      </c>
      <c r="E126" s="238">
        <v>10000</v>
      </c>
      <c r="F126" s="147"/>
      <c r="G126" s="146"/>
      <c r="H126" s="198"/>
      <c r="I126" s="198"/>
      <c r="J126" s="198"/>
      <c r="K126" s="218"/>
    </row>
    <row r="127" spans="1:11" ht="30" customHeight="1">
      <c r="A127" s="211" t="s">
        <v>68</v>
      </c>
      <c r="B127" s="170" t="s">
        <v>445</v>
      </c>
      <c r="C127" s="229"/>
      <c r="D127" s="255" t="s">
        <v>289</v>
      </c>
      <c r="E127" s="238">
        <v>1120</v>
      </c>
      <c r="F127" s="147"/>
      <c r="G127" s="146"/>
      <c r="H127" s="198"/>
      <c r="I127" s="198"/>
      <c r="J127" s="198"/>
      <c r="K127" s="218"/>
    </row>
    <row r="128" spans="1:11" ht="30" customHeight="1">
      <c r="A128" s="211" t="s">
        <v>69</v>
      </c>
      <c r="B128" s="170" t="s">
        <v>556</v>
      </c>
      <c r="C128" s="229"/>
      <c r="D128" s="255" t="s">
        <v>289</v>
      </c>
      <c r="E128" s="238">
        <v>960</v>
      </c>
      <c r="F128" s="147"/>
      <c r="G128" s="146"/>
      <c r="H128" s="198"/>
      <c r="I128" s="198"/>
      <c r="J128" s="198"/>
      <c r="K128" s="218"/>
    </row>
    <row r="129" spans="1:11" ht="30" customHeight="1">
      <c r="A129" s="208"/>
      <c r="B129" s="171"/>
      <c r="C129" s="229"/>
      <c r="D129" s="255"/>
      <c r="E129" s="238"/>
      <c r="F129" s="147"/>
      <c r="G129" s="146"/>
      <c r="H129" s="198"/>
      <c r="I129" s="198"/>
      <c r="J129" s="198"/>
      <c r="K129" s="218"/>
    </row>
    <row r="130" spans="1:11" ht="30" customHeight="1">
      <c r="A130" s="211"/>
      <c r="B130" s="170"/>
      <c r="C130" s="166"/>
      <c r="D130" s="255"/>
      <c r="E130" s="238"/>
      <c r="F130" s="147"/>
      <c r="G130" s="146"/>
      <c r="H130" s="198"/>
      <c r="I130" s="198"/>
      <c r="J130" s="198"/>
      <c r="K130" s="218"/>
    </row>
    <row r="131" spans="1:11" ht="30" customHeight="1">
      <c r="A131" s="212" t="s">
        <v>557</v>
      </c>
      <c r="B131" s="314" t="s">
        <v>446</v>
      </c>
      <c r="C131" s="314"/>
      <c r="D131" s="255"/>
      <c r="E131" s="237">
        <f>SUM(E132)</f>
        <v>8200</v>
      </c>
      <c r="F131" s="141">
        <f>SUM(F132)</f>
        <v>0</v>
      </c>
      <c r="G131" s="141">
        <f>SUM(G132)</f>
        <v>0</v>
      </c>
      <c r="H131" s="141"/>
      <c r="I131" s="197"/>
      <c r="J131" s="197"/>
      <c r="K131" s="218"/>
    </row>
    <row r="132" spans="1:11" ht="30" customHeight="1">
      <c r="A132" s="211" t="s">
        <v>71</v>
      </c>
      <c r="B132" s="170" t="s">
        <v>517</v>
      </c>
      <c r="C132" s="228"/>
      <c r="D132" s="255" t="s">
        <v>289</v>
      </c>
      <c r="E132" s="238">
        <v>8200</v>
      </c>
      <c r="F132" s="143"/>
      <c r="G132" s="143"/>
      <c r="H132" s="198"/>
      <c r="I132" s="198"/>
      <c r="J132" s="198"/>
      <c r="K132" s="218"/>
    </row>
    <row r="133" spans="1:11" ht="30" customHeight="1">
      <c r="A133" s="212"/>
      <c r="B133" s="171"/>
      <c r="C133" s="228"/>
      <c r="D133" s="221"/>
      <c r="E133" s="237"/>
      <c r="F133" s="143"/>
      <c r="G133" s="143"/>
      <c r="H133" s="198"/>
      <c r="I133" s="198"/>
      <c r="J133" s="198"/>
      <c r="K133" s="218"/>
    </row>
    <row r="134" spans="1:11" ht="30" customHeight="1">
      <c r="A134" s="212" t="s">
        <v>350</v>
      </c>
      <c r="B134" s="314" t="s">
        <v>477</v>
      </c>
      <c r="C134" s="314"/>
      <c r="D134" s="221"/>
      <c r="E134" s="237">
        <f>SUM(E135)</f>
        <v>200</v>
      </c>
      <c r="F134" s="141">
        <f>SUM(F135)</f>
        <v>0</v>
      </c>
      <c r="G134" s="141">
        <f>SUM(G135)</f>
        <v>0</v>
      </c>
      <c r="H134" s="141"/>
      <c r="I134" s="197"/>
      <c r="J134" s="197"/>
      <c r="K134" s="218"/>
    </row>
    <row r="135" spans="1:11" ht="30" customHeight="1">
      <c r="A135" s="211" t="s">
        <v>74</v>
      </c>
      <c r="B135" s="170" t="s">
        <v>518</v>
      </c>
      <c r="C135" s="228"/>
      <c r="D135" s="221"/>
      <c r="E135" s="238">
        <v>200</v>
      </c>
      <c r="F135" s="143"/>
      <c r="G135" s="143"/>
      <c r="H135" s="198"/>
      <c r="I135" s="198"/>
      <c r="J135" s="198"/>
      <c r="K135" s="218"/>
    </row>
    <row r="136" spans="1:11" ht="30" customHeight="1">
      <c r="A136" s="212"/>
      <c r="B136" s="171"/>
      <c r="C136" s="228"/>
      <c r="D136" s="221"/>
      <c r="E136" s="237"/>
      <c r="F136" s="143"/>
      <c r="G136" s="143"/>
      <c r="H136" s="198"/>
      <c r="I136" s="198"/>
      <c r="J136" s="198"/>
      <c r="K136" s="218"/>
    </row>
    <row r="137" spans="1:11" ht="30" customHeight="1">
      <c r="A137" s="212" t="s">
        <v>558</v>
      </c>
      <c r="B137" s="314" t="s">
        <v>119</v>
      </c>
      <c r="C137" s="314"/>
      <c r="D137" s="221"/>
      <c r="E137" s="237">
        <f>SUM(E138)</f>
        <v>0</v>
      </c>
      <c r="F137" s="141">
        <f>SUM(F138)</f>
        <v>0</v>
      </c>
      <c r="G137" s="141">
        <f>SUM(G138)</f>
        <v>0</v>
      </c>
      <c r="H137" s="141"/>
      <c r="I137" s="197"/>
      <c r="J137" s="197"/>
      <c r="K137" s="218"/>
    </row>
    <row r="138" spans="1:11" ht="30" customHeight="1">
      <c r="A138" s="213" t="s">
        <v>559</v>
      </c>
      <c r="B138" s="169" t="s">
        <v>447</v>
      </c>
      <c r="C138" s="166"/>
      <c r="D138" s="243"/>
      <c r="E138" s="238">
        <v>0</v>
      </c>
      <c r="F138" s="147"/>
      <c r="G138" s="143"/>
      <c r="H138" s="198"/>
      <c r="I138" s="198"/>
      <c r="J138" s="198"/>
      <c r="K138" s="218"/>
    </row>
    <row r="139" spans="1:11" ht="30" customHeight="1">
      <c r="A139" s="213"/>
      <c r="B139" s="169"/>
      <c r="C139" s="166"/>
      <c r="D139" s="243"/>
      <c r="E139" s="238"/>
      <c r="F139" s="147"/>
      <c r="G139" s="146"/>
      <c r="H139" s="198"/>
      <c r="I139" s="198"/>
      <c r="J139" s="198"/>
      <c r="K139" s="218"/>
    </row>
    <row r="140" spans="1:11" ht="30" customHeight="1">
      <c r="A140" s="213"/>
      <c r="B140" s="169"/>
      <c r="C140" s="166"/>
      <c r="D140" s="243"/>
      <c r="E140" s="238"/>
      <c r="F140" s="147"/>
      <c r="G140" s="146"/>
      <c r="H140" s="198"/>
      <c r="I140" s="198"/>
      <c r="J140" s="198"/>
      <c r="K140" s="218"/>
    </row>
    <row r="141" spans="1:11" ht="30" customHeight="1">
      <c r="A141" s="212" t="s">
        <v>75</v>
      </c>
      <c r="B141" s="314" t="s">
        <v>120</v>
      </c>
      <c r="C141" s="314"/>
      <c r="D141" s="221"/>
      <c r="E141" s="237"/>
      <c r="F141" s="143"/>
      <c r="G141" s="146"/>
      <c r="H141" s="198"/>
      <c r="I141" s="198"/>
      <c r="J141" s="198"/>
      <c r="K141" s="218"/>
    </row>
    <row r="142" spans="1:11" ht="30" customHeight="1">
      <c r="A142" s="214"/>
      <c r="B142" s="171"/>
      <c r="C142" s="228"/>
      <c r="D142" s="221"/>
      <c r="E142" s="237"/>
      <c r="F142" s="143"/>
      <c r="G142" s="146"/>
      <c r="H142" s="198"/>
      <c r="I142" s="198"/>
      <c r="J142" s="198"/>
      <c r="K142" s="218"/>
    </row>
    <row r="143" spans="1:11" ht="30" customHeight="1">
      <c r="A143" s="215"/>
      <c r="B143" s="170"/>
      <c r="C143" s="166"/>
      <c r="D143" s="243"/>
      <c r="E143" s="238"/>
      <c r="F143" s="147"/>
      <c r="G143" s="146"/>
      <c r="H143" s="198"/>
      <c r="I143" s="198"/>
      <c r="J143" s="198"/>
      <c r="K143" s="218"/>
    </row>
    <row r="144" spans="1:11" ht="30" customHeight="1">
      <c r="A144" s="212" t="s">
        <v>76</v>
      </c>
      <c r="B144" s="314" t="s">
        <v>138</v>
      </c>
      <c r="C144" s="314"/>
      <c r="D144" s="221"/>
      <c r="E144" s="237"/>
      <c r="F144" s="143"/>
      <c r="G144" s="149"/>
      <c r="H144" s="198"/>
      <c r="I144" s="198"/>
      <c r="J144" s="198"/>
      <c r="K144" s="218"/>
    </row>
    <row r="145" spans="1:11" ht="30" customHeight="1">
      <c r="A145" s="216"/>
      <c r="B145" s="170"/>
      <c r="C145" s="166"/>
      <c r="D145" s="243"/>
      <c r="E145" s="238"/>
      <c r="F145" s="154"/>
      <c r="G145" s="149"/>
      <c r="H145" s="198"/>
      <c r="I145" s="198"/>
      <c r="J145" s="198"/>
      <c r="K145" s="218"/>
    </row>
    <row r="146" spans="1:11" ht="30" customHeight="1">
      <c r="A146" s="212"/>
      <c r="B146" s="170"/>
      <c r="C146" s="166"/>
      <c r="D146" s="243"/>
      <c r="E146" s="238"/>
      <c r="F146" s="154"/>
      <c r="G146" s="149"/>
      <c r="H146" s="198"/>
      <c r="I146" s="198"/>
      <c r="J146" s="198"/>
      <c r="K146" s="218"/>
    </row>
    <row r="147" spans="1:11" ht="30" customHeight="1">
      <c r="A147" s="212" t="s">
        <v>77</v>
      </c>
      <c r="B147" s="314" t="s">
        <v>121</v>
      </c>
      <c r="C147" s="314"/>
      <c r="D147" s="221"/>
      <c r="E147" s="237"/>
      <c r="F147" s="143"/>
      <c r="G147" s="149"/>
      <c r="H147" s="198"/>
      <c r="I147" s="198"/>
      <c r="J147" s="198"/>
      <c r="K147" s="218"/>
    </row>
    <row r="148" spans="1:11" ht="30" customHeight="1">
      <c r="A148" s="212"/>
      <c r="B148" s="171"/>
      <c r="C148" s="228"/>
      <c r="D148" s="221"/>
      <c r="E148" s="237"/>
      <c r="F148" s="143"/>
      <c r="G148" s="149"/>
      <c r="H148" s="198"/>
      <c r="I148" s="198"/>
      <c r="J148" s="198"/>
      <c r="K148" s="218"/>
    </row>
    <row r="149" spans="1:11" ht="30" customHeight="1">
      <c r="A149" s="215"/>
      <c r="B149" s="170"/>
      <c r="C149" s="166"/>
      <c r="D149" s="243"/>
      <c r="E149" s="238"/>
      <c r="F149" s="147"/>
      <c r="G149" s="148"/>
      <c r="H149" s="198"/>
      <c r="I149" s="198"/>
      <c r="J149" s="198"/>
      <c r="K149" s="218"/>
    </row>
    <row r="150" spans="1:11" s="30" customFormat="1" ht="30" customHeight="1">
      <c r="A150" s="212" t="s">
        <v>150</v>
      </c>
      <c r="B150" s="328" t="s">
        <v>318</v>
      </c>
      <c r="C150" s="328"/>
      <c r="D150" s="230"/>
      <c r="E150" s="237"/>
      <c r="F150" s="143"/>
      <c r="G150" s="149"/>
      <c r="H150" s="198"/>
      <c r="I150" s="198"/>
      <c r="J150" s="198"/>
      <c r="K150" s="218"/>
    </row>
    <row r="151" spans="1:11" s="30" customFormat="1" ht="30" customHeight="1">
      <c r="A151" s="212"/>
      <c r="B151" s="231"/>
      <c r="C151" s="224"/>
      <c r="D151" s="230"/>
      <c r="E151" s="237"/>
      <c r="F151" s="143"/>
      <c r="G151" s="149"/>
      <c r="H151" s="198"/>
      <c r="I151" s="198"/>
      <c r="J151" s="198"/>
      <c r="K151" s="218"/>
    </row>
    <row r="152" spans="1:11" ht="30" customHeight="1">
      <c r="A152" s="215"/>
      <c r="B152" s="170"/>
      <c r="C152" s="222"/>
      <c r="D152" s="244"/>
      <c r="E152" s="238"/>
      <c r="F152" s="147"/>
      <c r="G152" s="149"/>
      <c r="H152" s="198"/>
      <c r="I152" s="198"/>
      <c r="J152" s="198"/>
      <c r="K152" s="218"/>
    </row>
    <row r="153" spans="1:11" ht="30" customHeight="1">
      <c r="A153" s="212" t="s">
        <v>153</v>
      </c>
      <c r="B153" s="320" t="s">
        <v>122</v>
      </c>
      <c r="C153" s="325"/>
      <c r="D153" s="221"/>
      <c r="E153" s="237">
        <f>SUM(E154:E155:E156:E157)</f>
        <v>240000</v>
      </c>
      <c r="F153" s="141">
        <f>SUM(F154:F155:F156:F157)</f>
        <v>0</v>
      </c>
      <c r="G153" s="141">
        <f>SUM(G154:G155:G156:G157)</f>
        <v>0</v>
      </c>
      <c r="H153" s="141"/>
      <c r="I153" s="197"/>
      <c r="J153" s="197"/>
      <c r="K153" s="218"/>
    </row>
    <row r="154" spans="1:11" ht="30" customHeight="1">
      <c r="A154" s="211" t="s">
        <v>154</v>
      </c>
      <c r="B154" s="170" t="s">
        <v>448</v>
      </c>
      <c r="C154" s="222"/>
      <c r="D154" s="251" t="s">
        <v>289</v>
      </c>
      <c r="E154" s="238">
        <v>69900</v>
      </c>
      <c r="F154" s="143"/>
      <c r="G154" s="148"/>
      <c r="H154" s="198" t="s">
        <v>576</v>
      </c>
      <c r="I154" s="198"/>
      <c r="J154" s="198"/>
      <c r="K154" s="218"/>
    </row>
    <row r="155" spans="1:11" ht="30" customHeight="1">
      <c r="A155" s="211" t="s">
        <v>155</v>
      </c>
      <c r="B155" s="170" t="s">
        <v>532</v>
      </c>
      <c r="C155" s="166"/>
      <c r="D155" s="251" t="s">
        <v>289</v>
      </c>
      <c r="E155" s="238">
        <v>69900</v>
      </c>
      <c r="F155" s="148"/>
      <c r="G155" s="148"/>
      <c r="H155" s="198" t="s">
        <v>576</v>
      </c>
      <c r="I155" s="198"/>
      <c r="J155" s="198"/>
      <c r="K155" s="218"/>
    </row>
    <row r="156" spans="1:11" ht="30" customHeight="1">
      <c r="A156" s="211" t="s">
        <v>156</v>
      </c>
      <c r="B156" s="170" t="s">
        <v>562</v>
      </c>
      <c r="C156" s="166"/>
      <c r="D156" s="251" t="s">
        <v>289</v>
      </c>
      <c r="E156" s="238">
        <v>69900</v>
      </c>
      <c r="F156" s="148"/>
      <c r="G156" s="148"/>
      <c r="H156" s="258" t="s">
        <v>576</v>
      </c>
      <c r="I156" s="198"/>
      <c r="J156" s="198"/>
      <c r="K156" s="218"/>
    </row>
    <row r="157" spans="1:11" ht="30" customHeight="1">
      <c r="A157" s="211" t="s">
        <v>157</v>
      </c>
      <c r="B157" s="170" t="s">
        <v>608</v>
      </c>
      <c r="C157" s="166"/>
      <c r="D157" s="243"/>
      <c r="E157" s="238">
        <v>30300</v>
      </c>
      <c r="F157" s="148"/>
      <c r="G157" s="148"/>
      <c r="H157" s="198" t="s">
        <v>576</v>
      </c>
      <c r="I157" s="198"/>
      <c r="J157" s="198"/>
      <c r="K157" s="218"/>
    </row>
    <row r="158" spans="1:11" s="30" customFormat="1" ht="30" customHeight="1">
      <c r="A158" s="211"/>
      <c r="B158" s="170"/>
      <c r="C158" s="166"/>
      <c r="D158" s="243"/>
      <c r="E158" s="238"/>
      <c r="F158" s="143"/>
      <c r="G158" s="148"/>
      <c r="H158" s="198"/>
      <c r="I158" s="198"/>
      <c r="J158" s="198"/>
      <c r="K158" s="218"/>
    </row>
    <row r="159" spans="1:11" s="30" customFormat="1" ht="30" customHeight="1">
      <c r="A159" s="211"/>
      <c r="B159" s="170"/>
      <c r="C159" s="166"/>
      <c r="D159" s="243"/>
      <c r="E159" s="238"/>
      <c r="F159" s="146"/>
      <c r="G159" s="148"/>
      <c r="H159" s="198"/>
      <c r="I159" s="198"/>
      <c r="J159" s="198"/>
      <c r="K159" s="218"/>
    </row>
    <row r="160" spans="1:11" s="30" customFormat="1" ht="30" customHeight="1">
      <c r="A160" s="212" t="s">
        <v>560</v>
      </c>
      <c r="B160" s="314" t="s">
        <v>450</v>
      </c>
      <c r="C160" s="314"/>
      <c r="D160" s="221"/>
      <c r="E160" s="237">
        <f>SUM(E161)</f>
        <v>0</v>
      </c>
      <c r="F160" s="141">
        <f>SUM(F161)</f>
        <v>0</v>
      </c>
      <c r="G160" s="141">
        <f>SUM(G161)</f>
        <v>0</v>
      </c>
      <c r="H160" s="141"/>
      <c r="I160" s="197"/>
      <c r="J160" s="197"/>
      <c r="K160" s="218"/>
    </row>
    <row r="161" spans="1:11" s="30" customFormat="1" ht="30" customHeight="1">
      <c r="A161" s="211" t="s">
        <v>356</v>
      </c>
      <c r="B161" s="170" t="s">
        <v>519</v>
      </c>
      <c r="C161" s="224"/>
      <c r="D161" s="230"/>
      <c r="E161" s="238"/>
      <c r="F161" s="151"/>
      <c r="G161" s="156"/>
      <c r="H161" s="198"/>
      <c r="I161" s="198"/>
      <c r="J161" s="198"/>
      <c r="K161" s="218"/>
    </row>
    <row r="162" spans="1:11" s="30" customFormat="1" ht="30" customHeight="1">
      <c r="A162" s="212"/>
      <c r="B162" s="231"/>
      <c r="C162" s="224"/>
      <c r="D162" s="230"/>
      <c r="E162" s="237"/>
      <c r="F162" s="151"/>
      <c r="G162" s="156"/>
      <c r="H162" s="198"/>
      <c r="I162" s="198"/>
      <c r="J162" s="198"/>
      <c r="K162" s="218"/>
    </row>
    <row r="163" spans="1:11" ht="30" customHeight="1">
      <c r="A163" s="211"/>
      <c r="B163" s="232"/>
      <c r="C163" s="166"/>
      <c r="D163" s="243"/>
      <c r="E163" s="239"/>
      <c r="F163" s="148"/>
      <c r="G163" s="149"/>
      <c r="H163" s="198"/>
      <c r="I163" s="198"/>
      <c r="J163" s="198"/>
      <c r="K163" s="218"/>
    </row>
    <row r="164" spans="1:11" ht="30" customHeight="1">
      <c r="A164" s="212"/>
      <c r="B164" s="232" t="s">
        <v>79</v>
      </c>
      <c r="C164" s="166"/>
      <c r="D164" s="243"/>
      <c r="E164" s="237">
        <f>SUM(E12,E22,E40,E48,E52,E56,E60,E68,E73,E80,E88,E93,E100,E104,E112,E117,E121,E125,E131,E134,E137,E153,E160)</f>
        <v>1667053</v>
      </c>
      <c r="F164" s="141">
        <f>SUM(F12,F22,F40,F48,F52,F56,F60,F68,F73,F80,F88,F93,F100,F104,F112,F117,F121,F125,F131,F134,F137,F153,F160)</f>
        <v>0</v>
      </c>
      <c r="G164" s="141">
        <f>SUM(G12,G22,G40,G48,G52,G56,G60,G68,G73,G80,G88,G93,G100,G104,G112,G117,G121,G125,G131,G134,G137,G153,G160)</f>
        <v>0</v>
      </c>
      <c r="H164" s="141"/>
      <c r="I164" s="197"/>
      <c r="J164" s="197"/>
      <c r="K164" s="218"/>
    </row>
    <row r="165" spans="1:11" ht="30" customHeight="1">
      <c r="A165" s="211"/>
      <c r="B165" s="170"/>
      <c r="C165" s="166"/>
      <c r="D165" s="243"/>
      <c r="E165" s="240"/>
      <c r="F165" s="160"/>
      <c r="G165" s="149"/>
      <c r="H165" s="198"/>
      <c r="I165" s="198"/>
      <c r="J165" s="198"/>
      <c r="K165" s="218"/>
    </row>
    <row r="166" spans="1:11" s="30" customFormat="1" ht="30" customHeight="1" thickBot="1">
      <c r="A166" s="217"/>
      <c r="B166" s="233"/>
      <c r="C166" s="202"/>
      <c r="D166" s="250"/>
      <c r="E166" s="241"/>
      <c r="F166" s="204"/>
      <c r="G166" s="205"/>
      <c r="H166" s="206"/>
      <c r="I166" s="206"/>
      <c r="J166" s="206"/>
      <c r="K166" s="219"/>
    </row>
    <row r="167" ht="15.75" thickTop="1"/>
    <row r="170" ht="15">
      <c r="B170" s="16" t="s">
        <v>604</v>
      </c>
    </row>
    <row r="173" spans="2:9" ht="15">
      <c r="B173" s="16" t="s">
        <v>482</v>
      </c>
      <c r="C173" s="191"/>
      <c r="D173" s="191"/>
      <c r="I173" s="260" t="s">
        <v>588</v>
      </c>
    </row>
    <row r="176" spans="2:9" ht="15">
      <c r="B176" s="16" t="s">
        <v>484</v>
      </c>
      <c r="C176" s="191"/>
      <c r="D176" s="191"/>
      <c r="I176" s="260" t="s">
        <v>612</v>
      </c>
    </row>
  </sheetData>
  <sheetProtection/>
  <mergeCells count="38">
    <mergeCell ref="A6:G6"/>
    <mergeCell ref="K6:K7"/>
    <mergeCell ref="A8:A9"/>
    <mergeCell ref="B8:B9"/>
    <mergeCell ref="D8:D9"/>
    <mergeCell ref="E8:E9"/>
    <mergeCell ref="F8:G8"/>
    <mergeCell ref="H8:H9"/>
    <mergeCell ref="I8:I9"/>
    <mergeCell ref="J8:J9"/>
    <mergeCell ref="K8:K9"/>
    <mergeCell ref="B11:C11"/>
    <mergeCell ref="B12:C12"/>
    <mergeCell ref="B40:C40"/>
    <mergeCell ref="B48:C48"/>
    <mergeCell ref="B52:C52"/>
    <mergeCell ref="B56:C56"/>
    <mergeCell ref="B60:C60"/>
    <mergeCell ref="B68:C68"/>
    <mergeCell ref="B73:C73"/>
    <mergeCell ref="B80:C80"/>
    <mergeCell ref="B88:C88"/>
    <mergeCell ref="B93:C93"/>
    <mergeCell ref="B100:C100"/>
    <mergeCell ref="B104:C104"/>
    <mergeCell ref="B112:C112"/>
    <mergeCell ref="B117:C117"/>
    <mergeCell ref="B121:C121"/>
    <mergeCell ref="B147:C147"/>
    <mergeCell ref="B150:C150"/>
    <mergeCell ref="B153:C153"/>
    <mergeCell ref="B160:C160"/>
    <mergeCell ref="B125:C125"/>
    <mergeCell ref="B131:C131"/>
    <mergeCell ref="B134:C134"/>
    <mergeCell ref="B137:C137"/>
    <mergeCell ref="B141:C141"/>
    <mergeCell ref="B144:C144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K175"/>
  <sheetViews>
    <sheetView tabSelected="1" zoomScale="75" zoomScaleNormal="75" zoomScalePageLayoutView="0" workbookViewId="0" topLeftCell="A156">
      <selection activeCell="B184" sqref="B184"/>
    </sheetView>
  </sheetViews>
  <sheetFormatPr defaultColWidth="9.140625" defaultRowHeight="12.75"/>
  <cols>
    <col min="1" max="1" width="10.8515625" style="25" customWidth="1"/>
    <col min="2" max="2" width="76.28125" style="16" customWidth="1"/>
    <col min="3" max="3" width="9.00390625" style="18" hidden="1" customWidth="1"/>
    <col min="4" max="4" width="19.28125" style="18" customWidth="1"/>
    <col min="5" max="5" width="27.140625" style="138" customWidth="1"/>
    <col min="6" max="6" width="27.57421875" style="19" hidden="1" customWidth="1"/>
    <col min="7" max="7" width="23.421875" style="19" hidden="1" customWidth="1"/>
    <col min="8" max="8" width="26.140625" style="137" customWidth="1"/>
    <col min="9" max="10" width="23.421875" style="137" customWidth="1"/>
    <col min="11" max="11" width="18.421875" style="137" customWidth="1"/>
    <col min="12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11" ht="30" customHeight="1" thickTop="1">
      <c r="A6" s="287" t="s">
        <v>638</v>
      </c>
      <c r="B6" s="304"/>
      <c r="C6" s="304"/>
      <c r="D6" s="304"/>
      <c r="E6" s="304"/>
      <c r="F6" s="304"/>
      <c r="G6" s="304"/>
      <c r="H6" s="194"/>
      <c r="I6" s="194"/>
      <c r="J6" s="194"/>
      <c r="K6" s="296"/>
    </row>
    <row r="7" spans="1:11" ht="30" customHeight="1" thickBot="1">
      <c r="A7" s="185"/>
      <c r="B7" s="186"/>
      <c r="C7" s="187"/>
      <c r="D7" s="187"/>
      <c r="E7" s="188"/>
      <c r="F7" s="189"/>
      <c r="G7" s="193"/>
      <c r="H7" s="195"/>
      <c r="I7" s="195"/>
      <c r="J7" s="195"/>
      <c r="K7" s="297"/>
    </row>
    <row r="8" spans="1:11" s="30" customFormat="1" ht="30" customHeight="1" thickTop="1">
      <c r="A8" s="315" t="s">
        <v>1</v>
      </c>
      <c r="B8" s="294" t="s">
        <v>2</v>
      </c>
      <c r="C8" s="184"/>
      <c r="D8" s="310" t="s">
        <v>571</v>
      </c>
      <c r="E8" s="317" t="s">
        <v>570</v>
      </c>
      <c r="F8" s="285" t="s">
        <v>5</v>
      </c>
      <c r="G8" s="285"/>
      <c r="H8" s="308" t="s">
        <v>572</v>
      </c>
      <c r="I8" s="308" t="s">
        <v>575</v>
      </c>
      <c r="J8" s="308" t="s">
        <v>573</v>
      </c>
      <c r="K8" s="298" t="s">
        <v>574</v>
      </c>
    </row>
    <row r="9" spans="1:11" s="30" customFormat="1" ht="36" customHeight="1">
      <c r="A9" s="316"/>
      <c r="B9" s="295"/>
      <c r="C9" s="165"/>
      <c r="D9" s="311"/>
      <c r="E9" s="318"/>
      <c r="F9" s="162" t="s">
        <v>6</v>
      </c>
      <c r="G9" s="162" t="s">
        <v>7</v>
      </c>
      <c r="H9" s="309"/>
      <c r="I9" s="309"/>
      <c r="J9" s="309"/>
      <c r="K9" s="299"/>
    </row>
    <row r="10" spans="1:11" s="38" customFormat="1" ht="30" customHeight="1">
      <c r="A10" s="207">
        <v>1</v>
      </c>
      <c r="B10" s="164">
        <v>2</v>
      </c>
      <c r="C10" s="163"/>
      <c r="D10" s="139"/>
      <c r="E10" s="236">
        <v>3</v>
      </c>
      <c r="F10" s="140">
        <v>7</v>
      </c>
      <c r="G10" s="140">
        <v>8</v>
      </c>
      <c r="H10" s="196"/>
      <c r="I10" s="196"/>
      <c r="J10" s="196"/>
      <c r="K10" s="192"/>
    </row>
    <row r="11" spans="1:11" s="38" customFormat="1" ht="30" customHeight="1">
      <c r="A11" s="207"/>
      <c r="B11" s="312" t="s">
        <v>362</v>
      </c>
      <c r="C11" s="313"/>
      <c r="D11" s="242"/>
      <c r="F11" s="141"/>
      <c r="G11" s="141"/>
      <c r="H11" s="196"/>
      <c r="I11" s="196"/>
      <c r="J11" s="196"/>
      <c r="K11" s="192"/>
    </row>
    <row r="12" spans="1:11" s="30" customFormat="1" ht="30" customHeight="1">
      <c r="A12" s="208" t="s">
        <v>92</v>
      </c>
      <c r="B12" s="314" t="s">
        <v>363</v>
      </c>
      <c r="C12" s="314"/>
      <c r="D12" s="221"/>
      <c r="E12" s="237">
        <f>SUM(E13:E19)</f>
        <v>105497</v>
      </c>
      <c r="F12" s="141">
        <f>SUM(F13:F19)</f>
        <v>0</v>
      </c>
      <c r="G12" s="141">
        <f>SUM(G13:G19)</f>
        <v>0</v>
      </c>
      <c r="H12" s="197"/>
      <c r="I12" s="197"/>
      <c r="J12" s="197"/>
      <c r="K12" s="200"/>
    </row>
    <row r="13" spans="1:11" ht="30" customHeight="1">
      <c r="A13" s="209" t="s">
        <v>81</v>
      </c>
      <c r="B13" s="169" t="s">
        <v>506</v>
      </c>
      <c r="C13" s="166"/>
      <c r="D13" s="251" t="s">
        <v>289</v>
      </c>
      <c r="E13" s="238">
        <v>19999</v>
      </c>
      <c r="F13" s="146"/>
      <c r="G13" s="146"/>
      <c r="H13" s="198"/>
      <c r="I13" s="198"/>
      <c r="J13" s="198"/>
      <c r="K13" s="218"/>
    </row>
    <row r="14" spans="1:11" ht="30" customHeight="1">
      <c r="A14" s="209" t="s">
        <v>82</v>
      </c>
      <c r="B14" s="169" t="s">
        <v>507</v>
      </c>
      <c r="C14" s="222"/>
      <c r="D14" s="251" t="s">
        <v>289</v>
      </c>
      <c r="E14" s="238">
        <v>5000</v>
      </c>
      <c r="F14" s="146"/>
      <c r="G14" s="146"/>
      <c r="H14" s="198"/>
      <c r="I14" s="198"/>
      <c r="J14" s="198"/>
      <c r="K14" s="218"/>
    </row>
    <row r="15" spans="1:11" ht="30" customHeight="1">
      <c r="A15" s="209" t="s">
        <v>83</v>
      </c>
      <c r="B15" s="169" t="s">
        <v>508</v>
      </c>
      <c r="C15" s="166"/>
      <c r="D15" s="251" t="s">
        <v>289</v>
      </c>
      <c r="E15" s="238">
        <v>18000</v>
      </c>
      <c r="F15" s="146"/>
      <c r="G15" s="146"/>
      <c r="H15" s="198"/>
      <c r="I15" s="198"/>
      <c r="J15" s="198"/>
      <c r="K15" s="218"/>
    </row>
    <row r="16" spans="1:11" ht="30" customHeight="1">
      <c r="A16" s="209" t="s">
        <v>84</v>
      </c>
      <c r="B16" s="169" t="s">
        <v>509</v>
      </c>
      <c r="C16" s="166"/>
      <c r="D16" s="251" t="s">
        <v>289</v>
      </c>
      <c r="E16" s="238">
        <v>19999</v>
      </c>
      <c r="F16" s="146"/>
      <c r="G16" s="146"/>
      <c r="H16" s="198"/>
      <c r="I16" s="198"/>
      <c r="J16" s="198"/>
      <c r="K16" s="218"/>
    </row>
    <row r="17" spans="1:11" ht="30" customHeight="1">
      <c r="A17" s="209" t="s">
        <v>85</v>
      </c>
      <c r="B17" s="169" t="s">
        <v>510</v>
      </c>
      <c r="C17" s="166"/>
      <c r="D17" s="251" t="s">
        <v>289</v>
      </c>
      <c r="E17" s="238">
        <v>19000</v>
      </c>
      <c r="F17" s="147"/>
      <c r="G17" s="146"/>
      <c r="H17" s="198"/>
      <c r="I17" s="198"/>
      <c r="J17" s="198"/>
      <c r="K17" s="218"/>
    </row>
    <row r="18" spans="1:11" ht="30" customHeight="1">
      <c r="A18" s="209" t="s">
        <v>86</v>
      </c>
      <c r="B18" s="169" t="s">
        <v>392</v>
      </c>
      <c r="C18" s="166"/>
      <c r="D18" s="251" t="s">
        <v>289</v>
      </c>
      <c r="E18" s="238">
        <v>3500</v>
      </c>
      <c r="F18" s="147"/>
      <c r="G18" s="146"/>
      <c r="H18" s="198"/>
      <c r="I18" s="198"/>
      <c r="J18" s="198"/>
      <c r="K18" s="218"/>
    </row>
    <row r="19" spans="1:11" ht="30" customHeight="1">
      <c r="A19" s="209" t="s">
        <v>394</v>
      </c>
      <c r="B19" s="169" t="s">
        <v>614</v>
      </c>
      <c r="C19" s="166"/>
      <c r="D19" s="251" t="s">
        <v>289</v>
      </c>
      <c r="E19" s="238">
        <v>19999</v>
      </c>
      <c r="F19" s="147"/>
      <c r="G19" s="146"/>
      <c r="H19" s="198"/>
      <c r="I19" s="198"/>
      <c r="J19" s="198"/>
      <c r="K19" s="218"/>
    </row>
    <row r="20" spans="1:11" ht="30" customHeight="1">
      <c r="A20" s="209"/>
      <c r="B20" s="169"/>
      <c r="C20" s="166"/>
      <c r="D20" s="243"/>
      <c r="E20" s="238"/>
      <c r="F20" s="147"/>
      <c r="G20" s="146"/>
      <c r="H20" s="198"/>
      <c r="I20" s="198"/>
      <c r="J20" s="198"/>
      <c r="K20" s="199"/>
    </row>
    <row r="21" spans="1:11" ht="30" customHeight="1">
      <c r="A21" s="209"/>
      <c r="B21" s="169"/>
      <c r="C21" s="168"/>
      <c r="D21" s="245"/>
      <c r="E21" s="238"/>
      <c r="F21" s="146"/>
      <c r="G21" s="148"/>
      <c r="H21" s="198"/>
      <c r="I21" s="198"/>
      <c r="J21" s="198"/>
      <c r="K21" s="199"/>
    </row>
    <row r="22" spans="1:11" s="30" customFormat="1" ht="30" customHeight="1">
      <c r="A22" s="208" t="s">
        <v>101</v>
      </c>
      <c r="B22" s="234" t="s">
        <v>364</v>
      </c>
      <c r="C22" s="235"/>
      <c r="D22" s="221"/>
      <c r="E22" s="237">
        <f>SUM(E23:E37)</f>
        <v>553742.38</v>
      </c>
      <c r="F22" s="141">
        <f>SUM(F23:F37)</f>
        <v>0</v>
      </c>
      <c r="G22" s="141">
        <f>SUM(G23:G37)</f>
        <v>0</v>
      </c>
      <c r="H22" s="141"/>
      <c r="I22" s="197"/>
      <c r="J22" s="197"/>
      <c r="K22" s="200"/>
    </row>
    <row r="23" spans="1:11" ht="30" customHeight="1">
      <c r="A23" s="209" t="s">
        <v>102</v>
      </c>
      <c r="B23" s="170" t="s">
        <v>615</v>
      </c>
      <c r="C23" s="166"/>
      <c r="D23" s="251" t="s">
        <v>289</v>
      </c>
      <c r="E23" s="238">
        <v>94364</v>
      </c>
      <c r="F23" s="147"/>
      <c r="G23" s="149"/>
      <c r="H23" s="198" t="s">
        <v>576</v>
      </c>
      <c r="I23" s="198"/>
      <c r="J23" s="198" t="s">
        <v>639</v>
      </c>
      <c r="K23" s="218" t="s">
        <v>606</v>
      </c>
    </row>
    <row r="24" spans="1:11" ht="30" customHeight="1">
      <c r="A24" s="209" t="s">
        <v>103</v>
      </c>
      <c r="B24" s="170" t="s">
        <v>616</v>
      </c>
      <c r="C24" s="166"/>
      <c r="D24" s="251" t="s">
        <v>289</v>
      </c>
      <c r="E24" s="238">
        <v>19987.62</v>
      </c>
      <c r="F24" s="147"/>
      <c r="G24" s="149"/>
      <c r="H24" s="198"/>
      <c r="I24" s="198"/>
      <c r="J24" s="198"/>
      <c r="K24" s="218"/>
    </row>
    <row r="25" spans="1:11" ht="30" customHeight="1">
      <c r="A25" s="209" t="s">
        <v>104</v>
      </c>
      <c r="B25" s="170" t="s">
        <v>617</v>
      </c>
      <c r="C25" s="166"/>
      <c r="D25" s="251" t="s">
        <v>289</v>
      </c>
      <c r="E25" s="238">
        <v>47512.1</v>
      </c>
      <c r="F25" s="147"/>
      <c r="G25" s="149"/>
      <c r="H25" s="198" t="s">
        <v>576</v>
      </c>
      <c r="I25" s="198"/>
      <c r="J25" s="198" t="s">
        <v>639</v>
      </c>
      <c r="K25" s="218" t="s">
        <v>606</v>
      </c>
    </row>
    <row r="26" spans="1:11" ht="30" customHeight="1">
      <c r="A26" s="209" t="s">
        <v>105</v>
      </c>
      <c r="B26" s="170" t="s">
        <v>618</v>
      </c>
      <c r="C26" s="166"/>
      <c r="D26" s="251" t="s">
        <v>289</v>
      </c>
      <c r="E26" s="238">
        <v>19961.5</v>
      </c>
      <c r="F26" s="147"/>
      <c r="G26" s="149"/>
      <c r="H26" s="258"/>
      <c r="I26" s="198"/>
      <c r="J26" s="198"/>
      <c r="K26" s="218"/>
    </row>
    <row r="27" spans="1:11" ht="30" customHeight="1">
      <c r="A27" s="209" t="s">
        <v>106</v>
      </c>
      <c r="B27" s="170" t="s">
        <v>619</v>
      </c>
      <c r="C27" s="222"/>
      <c r="D27" s="251" t="s">
        <v>289</v>
      </c>
      <c r="E27" s="238">
        <v>19992</v>
      </c>
      <c r="F27" s="147"/>
      <c r="G27" s="149"/>
      <c r="H27" s="258"/>
      <c r="I27" s="198"/>
      <c r="J27" s="198"/>
      <c r="K27" s="218"/>
    </row>
    <row r="28" spans="1:11" ht="30" customHeight="1">
      <c r="A28" s="209" t="s">
        <v>107</v>
      </c>
      <c r="B28" s="170" t="s">
        <v>640</v>
      </c>
      <c r="C28" s="166"/>
      <c r="D28" s="251" t="s">
        <v>289</v>
      </c>
      <c r="E28" s="238">
        <v>19911.56</v>
      </c>
      <c r="F28" s="147"/>
      <c r="G28" s="149"/>
      <c r="H28" s="198"/>
      <c r="I28" s="198"/>
      <c r="J28" s="198"/>
      <c r="K28" s="218"/>
    </row>
    <row r="29" spans="1:11" ht="30" customHeight="1">
      <c r="A29" s="209" t="s">
        <v>108</v>
      </c>
      <c r="B29" s="170" t="s">
        <v>620</v>
      </c>
      <c r="C29" s="166"/>
      <c r="D29" s="251" t="s">
        <v>289</v>
      </c>
      <c r="E29" s="238">
        <v>18506.4</v>
      </c>
      <c r="F29" s="147"/>
      <c r="G29" s="149"/>
      <c r="H29" s="258"/>
      <c r="I29" s="198"/>
      <c r="J29" s="198"/>
      <c r="K29" s="218"/>
    </row>
    <row r="30" spans="1:11" ht="30" customHeight="1">
      <c r="A30" s="209" t="s">
        <v>109</v>
      </c>
      <c r="B30" s="170" t="s">
        <v>621</v>
      </c>
      <c r="C30" s="166"/>
      <c r="D30" s="251" t="s">
        <v>289</v>
      </c>
      <c r="E30" s="238">
        <v>19988</v>
      </c>
      <c r="F30" s="147"/>
      <c r="G30" s="149"/>
      <c r="H30" s="258"/>
      <c r="I30" s="198"/>
      <c r="J30" s="198"/>
      <c r="K30" s="218"/>
    </row>
    <row r="31" spans="1:11" ht="30" customHeight="1">
      <c r="A31" s="209" t="s">
        <v>110</v>
      </c>
      <c r="B31" s="170" t="s">
        <v>622</v>
      </c>
      <c r="C31" s="166"/>
      <c r="D31" s="251" t="s">
        <v>289</v>
      </c>
      <c r="E31" s="238">
        <v>142880</v>
      </c>
      <c r="F31" s="147"/>
      <c r="G31" s="149"/>
      <c r="H31" s="263" t="s">
        <v>576</v>
      </c>
      <c r="I31" s="198"/>
      <c r="J31" s="198" t="s">
        <v>639</v>
      </c>
      <c r="K31" s="218" t="s">
        <v>606</v>
      </c>
    </row>
    <row r="32" spans="1:11" ht="30" customHeight="1">
      <c r="A32" s="209" t="s">
        <v>406</v>
      </c>
      <c r="B32" s="170" t="s">
        <v>623</v>
      </c>
      <c r="C32" s="166"/>
      <c r="D32" s="251" t="s">
        <v>289</v>
      </c>
      <c r="E32" s="238">
        <v>19996</v>
      </c>
      <c r="F32" s="147"/>
      <c r="G32" s="149"/>
      <c r="H32" s="198"/>
      <c r="I32" s="198"/>
      <c r="J32" s="198"/>
      <c r="K32" s="218"/>
    </row>
    <row r="33" spans="1:11" ht="30" customHeight="1">
      <c r="A33" s="209" t="s">
        <v>407</v>
      </c>
      <c r="B33" s="170" t="s">
        <v>624</v>
      </c>
      <c r="C33" s="166"/>
      <c r="D33" s="251" t="s">
        <v>289</v>
      </c>
      <c r="E33" s="238">
        <v>19999.3</v>
      </c>
      <c r="F33" s="147"/>
      <c r="G33" s="149"/>
      <c r="H33" s="198"/>
      <c r="I33" s="198"/>
      <c r="J33" s="198"/>
      <c r="K33" s="218"/>
    </row>
    <row r="34" spans="1:11" ht="30" customHeight="1">
      <c r="A34" s="209" t="s">
        <v>408</v>
      </c>
      <c r="B34" s="170" t="s">
        <v>492</v>
      </c>
      <c r="C34" s="166"/>
      <c r="D34" s="251" t="s">
        <v>289</v>
      </c>
      <c r="E34" s="238">
        <v>10000</v>
      </c>
      <c r="F34" s="147"/>
      <c r="G34" s="146"/>
      <c r="H34" s="198"/>
      <c r="I34" s="198"/>
      <c r="J34" s="198"/>
      <c r="K34" s="218"/>
    </row>
    <row r="35" spans="1:11" ht="30" customHeight="1">
      <c r="A35" s="209" t="s">
        <v>409</v>
      </c>
      <c r="B35" s="170" t="s">
        <v>625</v>
      </c>
      <c r="C35" s="222"/>
      <c r="D35" s="251" t="s">
        <v>289</v>
      </c>
      <c r="E35" s="238">
        <v>83548</v>
      </c>
      <c r="F35" s="147"/>
      <c r="G35" s="146"/>
      <c r="H35" s="198" t="s">
        <v>576</v>
      </c>
      <c r="I35" s="198"/>
      <c r="J35" s="198" t="s">
        <v>639</v>
      </c>
      <c r="K35" s="218" t="s">
        <v>606</v>
      </c>
    </row>
    <row r="36" spans="1:11" ht="30" customHeight="1">
      <c r="A36" s="209" t="s">
        <v>410</v>
      </c>
      <c r="B36" s="170" t="s">
        <v>626</v>
      </c>
      <c r="C36" s="222"/>
      <c r="D36" s="251" t="s">
        <v>289</v>
      </c>
      <c r="E36" s="238">
        <v>8646.8</v>
      </c>
      <c r="F36" s="147"/>
      <c r="G36" s="146"/>
      <c r="H36" s="258"/>
      <c r="I36" s="198"/>
      <c r="J36" s="198"/>
      <c r="K36" s="218"/>
    </row>
    <row r="37" spans="1:11" ht="30" customHeight="1">
      <c r="A37" s="209" t="s">
        <v>456</v>
      </c>
      <c r="B37" s="170" t="s">
        <v>627</v>
      </c>
      <c r="C37" s="222"/>
      <c r="D37" s="251" t="s">
        <v>289</v>
      </c>
      <c r="E37" s="238">
        <v>8449.1</v>
      </c>
      <c r="F37" s="147"/>
      <c r="G37" s="146"/>
      <c r="H37" s="198"/>
      <c r="I37" s="198"/>
      <c r="J37" s="198"/>
      <c r="K37" s="218"/>
    </row>
    <row r="38" spans="1:11" ht="30" customHeight="1">
      <c r="A38" s="209"/>
      <c r="B38" s="170"/>
      <c r="C38" s="222"/>
      <c r="D38" s="252"/>
      <c r="E38" s="238"/>
      <c r="F38" s="147"/>
      <c r="G38" s="146"/>
      <c r="H38" s="258"/>
      <c r="I38" s="198"/>
      <c r="J38" s="198"/>
      <c r="K38" s="262"/>
    </row>
    <row r="39" spans="1:11" ht="30" customHeight="1">
      <c r="A39" s="209"/>
      <c r="B39" s="170"/>
      <c r="C39" s="222"/>
      <c r="D39" s="244"/>
      <c r="E39" s="238"/>
      <c r="F39" s="147"/>
      <c r="G39" s="146"/>
      <c r="H39" s="198"/>
      <c r="I39" s="198"/>
      <c r="J39" s="261"/>
      <c r="K39" s="199"/>
    </row>
    <row r="40" spans="1:11" ht="30" customHeight="1">
      <c r="A40" s="208" t="s">
        <v>8</v>
      </c>
      <c r="B40" s="314" t="s">
        <v>365</v>
      </c>
      <c r="C40" s="314"/>
      <c r="D40" s="221"/>
      <c r="E40" s="237">
        <f>SUM(E41:E44)</f>
        <v>293000</v>
      </c>
      <c r="F40" s="141">
        <f>SUM(F41:F43)</f>
        <v>0</v>
      </c>
      <c r="G40" s="141">
        <f>SUM(G41:G43)</f>
        <v>0</v>
      </c>
      <c r="H40" s="141"/>
      <c r="I40" s="197"/>
      <c r="J40" s="197"/>
      <c r="K40" s="199"/>
    </row>
    <row r="41" spans="1:11" ht="30" customHeight="1">
      <c r="A41" s="209" t="s">
        <v>320</v>
      </c>
      <c r="B41" s="170" t="s">
        <v>458</v>
      </c>
      <c r="C41" s="223"/>
      <c r="D41" s="253" t="s">
        <v>289</v>
      </c>
      <c r="E41" s="238">
        <v>38000</v>
      </c>
      <c r="F41" s="143"/>
      <c r="G41" s="143"/>
      <c r="H41" s="198" t="s">
        <v>576</v>
      </c>
      <c r="I41" s="198"/>
      <c r="J41" s="198"/>
      <c r="K41" s="218"/>
    </row>
    <row r="42" spans="1:11" ht="30" customHeight="1">
      <c r="A42" s="209" t="s">
        <v>321</v>
      </c>
      <c r="B42" s="170" t="s">
        <v>516</v>
      </c>
      <c r="C42" s="223"/>
      <c r="D42" s="253" t="s">
        <v>289</v>
      </c>
      <c r="E42" s="238">
        <v>45000</v>
      </c>
      <c r="F42" s="143"/>
      <c r="G42" s="143"/>
      <c r="H42" s="198" t="s">
        <v>576</v>
      </c>
      <c r="I42" s="198"/>
      <c r="J42" s="198" t="s">
        <v>639</v>
      </c>
      <c r="K42" s="218" t="s">
        <v>609</v>
      </c>
    </row>
    <row r="43" spans="1:11" ht="30" customHeight="1">
      <c r="A43" s="209" t="s">
        <v>322</v>
      </c>
      <c r="B43" s="170" t="s">
        <v>536</v>
      </c>
      <c r="C43" s="223"/>
      <c r="D43" s="251" t="s">
        <v>628</v>
      </c>
      <c r="E43" s="238">
        <v>210000</v>
      </c>
      <c r="F43" s="143"/>
      <c r="G43" s="143"/>
      <c r="H43" s="258" t="s">
        <v>629</v>
      </c>
      <c r="I43" s="198" t="s">
        <v>630</v>
      </c>
      <c r="J43" s="263" t="s">
        <v>642</v>
      </c>
      <c r="K43" s="329" t="s">
        <v>641</v>
      </c>
    </row>
    <row r="44" spans="1:11" ht="30" customHeight="1">
      <c r="A44" s="209" t="s">
        <v>535</v>
      </c>
      <c r="B44" s="170"/>
      <c r="C44" s="223"/>
      <c r="D44" s="251" t="s">
        <v>289</v>
      </c>
      <c r="E44" s="238"/>
      <c r="F44" s="143"/>
      <c r="G44" s="143"/>
      <c r="H44" s="258"/>
      <c r="I44" s="198"/>
      <c r="J44" s="198"/>
      <c r="K44" s="218"/>
    </row>
    <row r="45" spans="1:11" ht="30" customHeight="1">
      <c r="A45" s="209"/>
      <c r="B45" s="170"/>
      <c r="C45" s="222"/>
      <c r="D45" s="244"/>
      <c r="E45" s="238"/>
      <c r="F45" s="143"/>
      <c r="G45" s="143"/>
      <c r="H45" s="198"/>
      <c r="I45" s="198"/>
      <c r="J45" s="198"/>
      <c r="K45" s="218"/>
    </row>
    <row r="46" spans="1:11" ht="30" customHeight="1">
      <c r="A46" s="209"/>
      <c r="B46" s="171"/>
      <c r="C46" s="222"/>
      <c r="D46" s="244"/>
      <c r="E46" s="238"/>
      <c r="F46" s="143"/>
      <c r="G46" s="143"/>
      <c r="H46" s="198"/>
      <c r="I46" s="198"/>
      <c r="J46" s="198"/>
      <c r="K46" s="218"/>
    </row>
    <row r="47" spans="1:11" ht="30" customHeight="1">
      <c r="A47" s="208" t="s">
        <v>9</v>
      </c>
      <c r="B47" s="314" t="s">
        <v>366</v>
      </c>
      <c r="C47" s="314"/>
      <c r="D47" s="221"/>
      <c r="E47" s="237">
        <f>SUM(E48)</f>
        <v>19999</v>
      </c>
      <c r="F47" s="141">
        <f>SUM(F48)</f>
        <v>0</v>
      </c>
      <c r="G47" s="141">
        <f>SUM(G48)</f>
        <v>0</v>
      </c>
      <c r="H47" s="141"/>
      <c r="I47" s="197"/>
      <c r="J47" s="197"/>
      <c r="K47" s="218"/>
    </row>
    <row r="48" spans="1:11" ht="30" customHeight="1">
      <c r="A48" s="209" t="s">
        <v>323</v>
      </c>
      <c r="B48" s="170" t="s">
        <v>413</v>
      </c>
      <c r="C48" s="166"/>
      <c r="D48" s="251" t="s">
        <v>289</v>
      </c>
      <c r="E48" s="238">
        <v>19999</v>
      </c>
      <c r="F48" s="143"/>
      <c r="G48" s="143"/>
      <c r="H48" s="198"/>
      <c r="I48" s="198"/>
      <c r="J48" s="198"/>
      <c r="K48" s="218"/>
    </row>
    <row r="49" spans="1:11" ht="30" customHeight="1">
      <c r="A49" s="209"/>
      <c r="B49" s="170"/>
      <c r="C49" s="166"/>
      <c r="D49" s="243"/>
      <c r="E49" s="238"/>
      <c r="F49" s="143"/>
      <c r="G49" s="143"/>
      <c r="H49" s="198"/>
      <c r="I49" s="198"/>
      <c r="J49" s="198"/>
      <c r="K49" s="218"/>
    </row>
    <row r="50" spans="1:11" ht="30" customHeight="1">
      <c r="A50" s="209"/>
      <c r="B50" s="170"/>
      <c r="C50" s="166"/>
      <c r="D50" s="243"/>
      <c r="E50" s="238"/>
      <c r="F50" s="143"/>
      <c r="G50" s="143"/>
      <c r="H50" s="198"/>
      <c r="I50" s="198"/>
      <c r="J50" s="198"/>
      <c r="K50" s="218"/>
    </row>
    <row r="51" spans="1:11" ht="30" customHeight="1">
      <c r="A51" s="208" t="s">
        <v>113</v>
      </c>
      <c r="B51" s="320" t="s">
        <v>367</v>
      </c>
      <c r="C51" s="321"/>
      <c r="D51" s="246"/>
      <c r="E51" s="237">
        <f>SUM(E52)</f>
        <v>5200</v>
      </c>
      <c r="F51" s="141">
        <f>SUM(F52)</f>
        <v>0</v>
      </c>
      <c r="G51" s="141">
        <f>SUM(G52)</f>
        <v>0</v>
      </c>
      <c r="H51" s="141"/>
      <c r="I51" s="197"/>
      <c r="J51" s="197"/>
      <c r="K51" s="218"/>
    </row>
    <row r="52" spans="1:11" s="30" customFormat="1" ht="30" customHeight="1">
      <c r="A52" s="209" t="s">
        <v>114</v>
      </c>
      <c r="B52" s="169" t="s">
        <v>460</v>
      </c>
      <c r="C52" s="166"/>
      <c r="D52" s="251" t="s">
        <v>289</v>
      </c>
      <c r="E52" s="238">
        <v>5200</v>
      </c>
      <c r="F52" s="147"/>
      <c r="G52" s="143"/>
      <c r="H52" s="198"/>
      <c r="I52" s="198"/>
      <c r="J52" s="198"/>
      <c r="K52" s="218"/>
    </row>
    <row r="53" spans="1:11" s="30" customFormat="1" ht="30" customHeight="1">
      <c r="A53" s="209"/>
      <c r="B53" s="169"/>
      <c r="C53" s="166"/>
      <c r="D53" s="243"/>
      <c r="E53" s="238"/>
      <c r="F53" s="147"/>
      <c r="G53" s="143"/>
      <c r="H53" s="198"/>
      <c r="I53" s="198"/>
      <c r="J53" s="198"/>
      <c r="K53" s="218"/>
    </row>
    <row r="54" spans="1:11" s="30" customFormat="1" ht="30" customHeight="1">
      <c r="A54" s="209"/>
      <c r="B54" s="169"/>
      <c r="C54" s="166"/>
      <c r="D54" s="243"/>
      <c r="E54" s="238"/>
      <c r="F54" s="147"/>
      <c r="G54" s="143"/>
      <c r="H54" s="198"/>
      <c r="I54" s="198"/>
      <c r="J54" s="198"/>
      <c r="K54" s="218"/>
    </row>
    <row r="55" spans="1:11" s="30" customFormat="1" ht="30" customHeight="1">
      <c r="A55" s="208" t="s">
        <v>14</v>
      </c>
      <c r="B55" s="320" t="s">
        <v>538</v>
      </c>
      <c r="C55" s="322"/>
      <c r="D55" s="230"/>
      <c r="E55" s="237">
        <f>SUM(E56)</f>
        <v>3500</v>
      </c>
      <c r="F55" s="141">
        <f>SUM(F56)</f>
        <v>0</v>
      </c>
      <c r="G55" s="141">
        <f>SUM(G56)</f>
        <v>0</v>
      </c>
      <c r="H55" s="141"/>
      <c r="I55" s="197"/>
      <c r="J55" s="197"/>
      <c r="K55" s="218"/>
    </row>
    <row r="56" spans="1:11" s="30" customFormat="1" ht="30" customHeight="1">
      <c r="A56" s="209" t="s">
        <v>417</v>
      </c>
      <c r="B56" s="169" t="s">
        <v>539</v>
      </c>
      <c r="C56" s="166"/>
      <c r="D56" s="251" t="s">
        <v>289</v>
      </c>
      <c r="E56" s="238">
        <v>3500</v>
      </c>
      <c r="F56" s="147"/>
      <c r="G56" s="143"/>
      <c r="H56" s="198"/>
      <c r="I56" s="198"/>
      <c r="J56" s="198"/>
      <c r="K56" s="218"/>
    </row>
    <row r="57" spans="1:11" s="30" customFormat="1" ht="30" customHeight="1">
      <c r="A57" s="209"/>
      <c r="B57" s="169"/>
      <c r="C57" s="166"/>
      <c r="D57" s="243"/>
      <c r="E57" s="238"/>
      <c r="F57" s="147"/>
      <c r="G57" s="143"/>
      <c r="H57" s="198"/>
      <c r="I57" s="198"/>
      <c r="J57" s="198"/>
      <c r="K57" s="218"/>
    </row>
    <row r="58" spans="1:11" s="30" customFormat="1" ht="30" customHeight="1">
      <c r="A58" s="209"/>
      <c r="B58" s="169"/>
      <c r="C58" s="166"/>
      <c r="D58" s="243"/>
      <c r="E58" s="238"/>
      <c r="F58" s="147"/>
      <c r="G58" s="143"/>
      <c r="H58" s="198"/>
      <c r="I58" s="198"/>
      <c r="J58" s="198"/>
      <c r="K58" s="218"/>
    </row>
    <row r="59" spans="1:11" ht="30" customHeight="1">
      <c r="A59" s="208" t="s">
        <v>15</v>
      </c>
      <c r="B59" s="314" t="s">
        <v>369</v>
      </c>
      <c r="C59" s="314"/>
      <c r="D59" s="221"/>
      <c r="E59" s="237">
        <f>SUM(E60:E64)</f>
        <v>21050</v>
      </c>
      <c r="F59" s="141">
        <f>SUM(F60:F63)</f>
        <v>0</v>
      </c>
      <c r="G59" s="141">
        <f>SUM(G60:G63)</f>
        <v>0</v>
      </c>
      <c r="H59" s="141"/>
      <c r="I59" s="197"/>
      <c r="J59" s="197"/>
      <c r="K59" s="218"/>
    </row>
    <row r="60" spans="1:11" ht="30" customHeight="1">
      <c r="A60" s="210" t="s">
        <v>17</v>
      </c>
      <c r="B60" s="170" t="s">
        <v>414</v>
      </c>
      <c r="C60" s="222"/>
      <c r="D60" s="252" t="s">
        <v>289</v>
      </c>
      <c r="E60" s="238">
        <v>13500</v>
      </c>
      <c r="F60" s="148"/>
      <c r="G60" s="148"/>
      <c r="H60" s="198"/>
      <c r="I60" s="198"/>
      <c r="J60" s="198"/>
      <c r="K60" s="218"/>
    </row>
    <row r="61" spans="1:11" ht="30" customHeight="1">
      <c r="A61" s="210" t="s">
        <v>335</v>
      </c>
      <c r="B61" s="169" t="s">
        <v>118</v>
      </c>
      <c r="C61" s="172"/>
      <c r="D61" s="252" t="s">
        <v>289</v>
      </c>
      <c r="E61" s="238">
        <v>550</v>
      </c>
      <c r="F61" s="148"/>
      <c r="G61" s="149"/>
      <c r="H61" s="198"/>
      <c r="I61" s="198"/>
      <c r="J61" s="198"/>
      <c r="K61" s="218"/>
    </row>
    <row r="62" spans="1:11" s="30" customFormat="1" ht="30" customHeight="1">
      <c r="A62" s="210" t="s">
        <v>20</v>
      </c>
      <c r="B62" s="169" t="s">
        <v>415</v>
      </c>
      <c r="C62" s="222"/>
      <c r="D62" s="252" t="s">
        <v>289</v>
      </c>
      <c r="E62" s="238">
        <v>4000</v>
      </c>
      <c r="F62" s="151"/>
      <c r="G62" s="148"/>
      <c r="H62" s="198"/>
      <c r="I62" s="198"/>
      <c r="J62" s="198"/>
      <c r="K62" s="218"/>
    </row>
    <row r="63" spans="1:11" ht="30" customHeight="1">
      <c r="A63" s="210" t="s">
        <v>540</v>
      </c>
      <c r="B63" s="169" t="s">
        <v>416</v>
      </c>
      <c r="C63" s="166"/>
      <c r="D63" s="252" t="s">
        <v>289</v>
      </c>
      <c r="E63" s="238">
        <v>3000</v>
      </c>
      <c r="F63" s="143"/>
      <c r="G63" s="149"/>
      <c r="H63" s="198"/>
      <c r="I63" s="198"/>
      <c r="J63" s="198"/>
      <c r="K63" s="218"/>
    </row>
    <row r="64" spans="1:11" ht="30" customHeight="1">
      <c r="A64" s="210" t="s">
        <v>631</v>
      </c>
      <c r="B64" s="169"/>
      <c r="C64" s="166"/>
      <c r="D64" s="252" t="s">
        <v>289</v>
      </c>
      <c r="E64" s="238"/>
      <c r="F64" s="143"/>
      <c r="G64" s="149"/>
      <c r="H64" s="198"/>
      <c r="I64" s="198"/>
      <c r="J64" s="198"/>
      <c r="K64" s="218"/>
    </row>
    <row r="65" spans="1:11" ht="30" customHeight="1">
      <c r="A65" s="210"/>
      <c r="B65" s="225"/>
      <c r="C65" s="222"/>
      <c r="D65" s="244"/>
      <c r="E65" s="238"/>
      <c r="F65" s="151"/>
      <c r="G65" s="149"/>
      <c r="H65" s="198"/>
      <c r="I65" s="198"/>
      <c r="J65" s="198"/>
      <c r="K65" s="218"/>
    </row>
    <row r="66" spans="1:11" ht="30" customHeight="1">
      <c r="A66" s="210"/>
      <c r="B66" s="169"/>
      <c r="C66" s="222"/>
      <c r="D66" s="244"/>
      <c r="E66" s="238"/>
      <c r="F66" s="151"/>
      <c r="G66" s="149"/>
      <c r="H66" s="198"/>
      <c r="I66" s="198"/>
      <c r="J66" s="198"/>
      <c r="K66" s="218"/>
    </row>
    <row r="67" spans="1:11" ht="30" customHeight="1">
      <c r="A67" s="208" t="s">
        <v>21</v>
      </c>
      <c r="B67" s="314" t="s">
        <v>370</v>
      </c>
      <c r="C67" s="314"/>
      <c r="D67" s="221"/>
      <c r="E67" s="237">
        <f>SUM(E68:E70)</f>
        <v>44998</v>
      </c>
      <c r="F67" s="141">
        <f>SUM(F68:F70)</f>
        <v>0</v>
      </c>
      <c r="G67" s="141">
        <f>SUM(G68:G70)</f>
        <v>0</v>
      </c>
      <c r="H67" s="141"/>
      <c r="I67" s="197"/>
      <c r="J67" s="197"/>
      <c r="K67" s="218"/>
    </row>
    <row r="68" spans="1:11" s="30" customFormat="1" ht="30" customHeight="1">
      <c r="A68" s="209" t="s">
        <v>22</v>
      </c>
      <c r="B68" s="169" t="s">
        <v>461</v>
      </c>
      <c r="C68" s="222"/>
      <c r="D68" s="252" t="s">
        <v>289</v>
      </c>
      <c r="E68" s="238">
        <v>19999</v>
      </c>
      <c r="F68" s="151"/>
      <c r="G68" s="148"/>
      <c r="H68" s="198"/>
      <c r="I68" s="198"/>
      <c r="J68" s="198"/>
      <c r="K68" s="218"/>
    </row>
    <row r="69" spans="1:11" ht="30" customHeight="1">
      <c r="A69" s="209" t="s">
        <v>24</v>
      </c>
      <c r="B69" s="169" t="s">
        <v>421</v>
      </c>
      <c r="C69" s="222"/>
      <c r="D69" s="252" t="s">
        <v>289</v>
      </c>
      <c r="E69" s="238">
        <v>5000</v>
      </c>
      <c r="F69" s="151"/>
      <c r="G69" s="149"/>
      <c r="H69" s="198"/>
      <c r="I69" s="198"/>
      <c r="J69" s="198"/>
      <c r="K69" s="218"/>
    </row>
    <row r="70" spans="1:11" ht="30" customHeight="1">
      <c r="A70" s="210" t="s">
        <v>25</v>
      </c>
      <c r="B70" s="169" t="s">
        <v>525</v>
      </c>
      <c r="C70" s="222"/>
      <c r="D70" s="252" t="s">
        <v>289</v>
      </c>
      <c r="E70" s="238">
        <v>19999</v>
      </c>
      <c r="F70" s="147"/>
      <c r="G70" s="146"/>
      <c r="H70" s="198"/>
      <c r="I70" s="198"/>
      <c r="J70" s="198"/>
      <c r="K70" s="218"/>
    </row>
    <row r="71" spans="1:11" ht="30" customHeight="1">
      <c r="A71" s="210"/>
      <c r="B71" s="169"/>
      <c r="C71" s="222"/>
      <c r="D71" s="244"/>
      <c r="E71" s="238"/>
      <c r="F71" s="147"/>
      <c r="G71" s="146"/>
      <c r="H71" s="198"/>
      <c r="I71" s="198"/>
      <c r="J71" s="198"/>
      <c r="K71" s="218"/>
    </row>
    <row r="72" spans="1:11" ht="30" customHeight="1">
      <c r="A72" s="208" t="s">
        <v>33</v>
      </c>
      <c r="B72" s="319" t="s">
        <v>463</v>
      </c>
      <c r="C72" s="319"/>
      <c r="D72" s="226"/>
      <c r="E72" s="237">
        <f>SUM(E73:E77)</f>
        <v>24999</v>
      </c>
      <c r="F72" s="141">
        <f>SUM(F73:F77)</f>
        <v>0</v>
      </c>
      <c r="G72" s="141">
        <f>SUM(G73:G77)</f>
        <v>0</v>
      </c>
      <c r="H72" s="141"/>
      <c r="I72" s="197"/>
      <c r="J72" s="197"/>
      <c r="K72" s="218"/>
    </row>
    <row r="73" spans="1:11" ht="30" customHeight="1">
      <c r="A73" s="209" t="s">
        <v>34</v>
      </c>
      <c r="B73" s="170" t="s">
        <v>35</v>
      </c>
      <c r="C73" s="166"/>
      <c r="D73" s="251" t="s">
        <v>289</v>
      </c>
      <c r="E73" s="238">
        <v>0</v>
      </c>
      <c r="F73" s="147"/>
      <c r="G73" s="146"/>
      <c r="H73" s="198"/>
      <c r="I73" s="198"/>
      <c r="J73" s="198"/>
      <c r="K73" s="218"/>
    </row>
    <row r="74" spans="1:11" ht="30" customHeight="1">
      <c r="A74" s="210" t="s">
        <v>36</v>
      </c>
      <c r="B74" s="169" t="s">
        <v>37</v>
      </c>
      <c r="C74" s="166"/>
      <c r="D74" s="251" t="s">
        <v>289</v>
      </c>
      <c r="E74" s="238">
        <v>5000</v>
      </c>
      <c r="F74" s="147"/>
      <c r="G74" s="146"/>
      <c r="H74" s="198"/>
      <c r="I74" s="198"/>
      <c r="J74" s="198"/>
      <c r="K74" s="218"/>
    </row>
    <row r="75" spans="1:11" ht="30" customHeight="1">
      <c r="A75" s="210" t="s">
        <v>38</v>
      </c>
      <c r="B75" s="169" t="s">
        <v>422</v>
      </c>
      <c r="C75" s="166"/>
      <c r="D75" s="251" t="s">
        <v>289</v>
      </c>
      <c r="E75" s="238">
        <v>19999</v>
      </c>
      <c r="F75" s="147"/>
      <c r="G75" s="146"/>
      <c r="H75" s="198"/>
      <c r="I75" s="198"/>
      <c r="J75" s="198"/>
      <c r="K75" s="218"/>
    </row>
    <row r="76" spans="1:11" ht="30" customHeight="1">
      <c r="A76" s="210" t="s">
        <v>160</v>
      </c>
      <c r="B76" s="169" t="s">
        <v>462</v>
      </c>
      <c r="C76" s="166"/>
      <c r="D76" s="251" t="s">
        <v>289</v>
      </c>
      <c r="E76" s="238">
        <v>0</v>
      </c>
      <c r="F76" s="147"/>
      <c r="G76" s="146"/>
      <c r="H76" s="198"/>
      <c r="I76" s="198"/>
      <c r="J76" s="198"/>
      <c r="K76" s="218"/>
    </row>
    <row r="77" spans="1:11" ht="30" customHeight="1">
      <c r="A77" s="210"/>
      <c r="B77" s="169"/>
      <c r="C77" s="166"/>
      <c r="D77" s="243"/>
      <c r="E77" s="238"/>
      <c r="F77" s="147"/>
      <c r="G77" s="146"/>
      <c r="H77" s="198"/>
      <c r="I77" s="198"/>
      <c r="J77" s="198"/>
      <c r="K77" s="218"/>
    </row>
    <row r="78" spans="1:11" ht="30" customHeight="1">
      <c r="A78" s="210"/>
      <c r="B78" s="169"/>
      <c r="C78" s="166"/>
      <c r="D78" s="243"/>
      <c r="E78" s="238"/>
      <c r="F78" s="147"/>
      <c r="G78" s="146"/>
      <c r="H78" s="198"/>
      <c r="I78" s="198"/>
      <c r="J78" s="198"/>
      <c r="K78" s="218"/>
    </row>
    <row r="79" spans="1:11" ht="30" customHeight="1">
      <c r="A79" s="208" t="s">
        <v>40</v>
      </c>
      <c r="B79" s="314" t="s">
        <v>423</v>
      </c>
      <c r="C79" s="314"/>
      <c r="D79" s="221"/>
      <c r="E79" s="237">
        <f>SUM(E80:E84)</f>
        <v>88650</v>
      </c>
      <c r="F79" s="141">
        <f>SUM(F80:F84)</f>
        <v>0</v>
      </c>
      <c r="G79" s="141">
        <f>SUM(G80:G84)</f>
        <v>0</v>
      </c>
      <c r="H79" s="141"/>
      <c r="I79" s="197"/>
      <c r="J79" s="197"/>
      <c r="K79" s="218"/>
    </row>
    <row r="80" spans="1:11" ht="30" customHeight="1">
      <c r="A80" s="209" t="s">
        <v>41</v>
      </c>
      <c r="B80" s="169" t="s">
        <v>424</v>
      </c>
      <c r="C80" s="166"/>
      <c r="D80" s="251" t="s">
        <v>289</v>
      </c>
      <c r="E80" s="238">
        <v>16000</v>
      </c>
      <c r="F80" s="147"/>
      <c r="G80" s="146"/>
      <c r="H80" s="198"/>
      <c r="I80" s="198"/>
      <c r="J80" s="198"/>
      <c r="K80" s="218"/>
    </row>
    <row r="81" spans="1:11" ht="30" customHeight="1">
      <c r="A81" s="209" t="s">
        <v>434</v>
      </c>
      <c r="B81" s="169" t="s">
        <v>425</v>
      </c>
      <c r="C81" s="166"/>
      <c r="D81" s="251" t="s">
        <v>289</v>
      </c>
      <c r="E81" s="238">
        <v>30000</v>
      </c>
      <c r="F81" s="147"/>
      <c r="G81" s="146"/>
      <c r="H81" s="263" t="s">
        <v>633</v>
      </c>
      <c r="I81" s="198"/>
      <c r="J81" s="198"/>
      <c r="K81" s="218"/>
    </row>
    <row r="82" spans="1:11" ht="30" customHeight="1">
      <c r="A82" s="209" t="s">
        <v>542</v>
      </c>
      <c r="B82" s="169" t="s">
        <v>428</v>
      </c>
      <c r="C82" s="166"/>
      <c r="D82" s="251" t="s">
        <v>289</v>
      </c>
      <c r="E82" s="238">
        <v>27800</v>
      </c>
      <c r="F82" s="147"/>
      <c r="G82" s="146"/>
      <c r="H82" s="263" t="s">
        <v>634</v>
      </c>
      <c r="I82" s="198"/>
      <c r="J82" s="198"/>
      <c r="K82" s="218"/>
    </row>
    <row r="83" spans="1:11" ht="30" customHeight="1">
      <c r="A83" s="209" t="s">
        <v>543</v>
      </c>
      <c r="B83" s="169" t="s">
        <v>632</v>
      </c>
      <c r="C83" s="166"/>
      <c r="D83" s="251" t="s">
        <v>289</v>
      </c>
      <c r="E83" s="238">
        <v>13200</v>
      </c>
      <c r="F83" s="147"/>
      <c r="G83" s="146"/>
      <c r="H83" s="263" t="s">
        <v>634</v>
      </c>
      <c r="I83" s="198"/>
      <c r="J83" s="198"/>
      <c r="K83" s="218"/>
    </row>
    <row r="84" spans="1:11" ht="30" customHeight="1">
      <c r="A84" s="209" t="s">
        <v>544</v>
      </c>
      <c r="B84" s="169" t="s">
        <v>431</v>
      </c>
      <c r="C84" s="166"/>
      <c r="D84" s="251" t="s">
        <v>289</v>
      </c>
      <c r="E84" s="238">
        <v>1650</v>
      </c>
      <c r="F84" s="147"/>
      <c r="G84" s="146"/>
      <c r="H84" s="198"/>
      <c r="I84" s="198"/>
      <c r="J84" s="198"/>
      <c r="K84" s="218"/>
    </row>
    <row r="85" spans="1:11" ht="30" customHeight="1">
      <c r="A85" s="209"/>
      <c r="B85" s="169"/>
      <c r="C85" s="166"/>
      <c r="D85" s="243"/>
      <c r="E85" s="238"/>
      <c r="F85" s="147"/>
      <c r="G85" s="146"/>
      <c r="H85" s="198"/>
      <c r="I85" s="198"/>
      <c r="J85" s="198"/>
      <c r="K85" s="218"/>
    </row>
    <row r="86" spans="1:11" ht="30" customHeight="1">
      <c r="A86" s="209"/>
      <c r="B86" s="169"/>
      <c r="C86" s="166"/>
      <c r="D86" s="243"/>
      <c r="E86" s="238"/>
      <c r="F86" s="147"/>
      <c r="G86" s="146"/>
      <c r="H86" s="198"/>
      <c r="I86" s="198"/>
      <c r="J86" s="198"/>
      <c r="K86" s="218"/>
    </row>
    <row r="87" spans="1:11" ht="30" customHeight="1">
      <c r="A87" s="208" t="s">
        <v>435</v>
      </c>
      <c r="B87" s="314" t="s">
        <v>373</v>
      </c>
      <c r="C87" s="314"/>
      <c r="D87" s="221"/>
      <c r="E87" s="237">
        <f>SUM(E88:E90)</f>
        <v>28500</v>
      </c>
      <c r="F87" s="141">
        <f>SUM(F88:F89)</f>
        <v>0</v>
      </c>
      <c r="G87" s="141">
        <f>SUM(G88:G89)</f>
        <v>0</v>
      </c>
      <c r="H87" s="141"/>
      <c r="I87" s="197"/>
      <c r="J87" s="197"/>
      <c r="K87" s="218"/>
    </row>
    <row r="88" spans="1:11" ht="30" customHeight="1">
      <c r="A88" s="209" t="s">
        <v>43</v>
      </c>
      <c r="B88" s="169" t="s">
        <v>464</v>
      </c>
      <c r="C88" s="166"/>
      <c r="D88" s="251" t="s">
        <v>289</v>
      </c>
      <c r="E88" s="238">
        <v>12000</v>
      </c>
      <c r="F88" s="147"/>
      <c r="G88" s="146"/>
      <c r="H88" s="198"/>
      <c r="I88" s="198"/>
      <c r="J88" s="198"/>
      <c r="K88" s="218"/>
    </row>
    <row r="89" spans="1:11" s="30" customFormat="1" ht="30" customHeight="1">
      <c r="A89" s="209" t="s">
        <v>337</v>
      </c>
      <c r="B89" s="169" t="s">
        <v>433</v>
      </c>
      <c r="C89" s="166"/>
      <c r="D89" s="251" t="s">
        <v>289</v>
      </c>
      <c r="E89" s="238">
        <v>2500</v>
      </c>
      <c r="F89" s="147"/>
      <c r="G89" s="143"/>
      <c r="H89" s="198"/>
      <c r="I89" s="198"/>
      <c r="J89" s="198"/>
      <c r="K89" s="218"/>
    </row>
    <row r="90" spans="1:11" s="30" customFormat="1" ht="30" customHeight="1">
      <c r="A90" s="209" t="s">
        <v>635</v>
      </c>
      <c r="B90" s="169" t="s">
        <v>636</v>
      </c>
      <c r="C90" s="166"/>
      <c r="D90" s="251" t="s">
        <v>289</v>
      </c>
      <c r="E90" s="238">
        <v>14000</v>
      </c>
      <c r="F90" s="147"/>
      <c r="G90" s="143"/>
      <c r="H90" s="198"/>
      <c r="I90" s="198"/>
      <c r="J90" s="198"/>
      <c r="K90" s="218"/>
    </row>
    <row r="91" spans="1:11" s="30" customFormat="1" ht="30" customHeight="1">
      <c r="A91" s="209"/>
      <c r="B91" s="169"/>
      <c r="C91" s="166"/>
      <c r="D91" s="243"/>
      <c r="E91" s="238"/>
      <c r="F91" s="147"/>
      <c r="G91" s="143"/>
      <c r="H91" s="198"/>
      <c r="I91" s="198"/>
      <c r="J91" s="198"/>
      <c r="K91" s="218"/>
    </row>
    <row r="92" spans="1:11" ht="30" customHeight="1">
      <c r="A92" s="208" t="s">
        <v>45</v>
      </c>
      <c r="B92" s="314" t="s">
        <v>438</v>
      </c>
      <c r="C92" s="314"/>
      <c r="D92" s="221"/>
      <c r="E92" s="237">
        <f>SUM(E93:E96)</f>
        <v>10000</v>
      </c>
      <c r="F92" s="141">
        <f>SUM(F93:F96)</f>
        <v>0</v>
      </c>
      <c r="G92" s="141">
        <f>SUM(G93:G96)</f>
        <v>0</v>
      </c>
      <c r="H92" s="141"/>
      <c r="I92" s="197"/>
      <c r="J92" s="197"/>
      <c r="K92" s="218"/>
    </row>
    <row r="93" spans="1:11" ht="30" customHeight="1">
      <c r="A93" s="209" t="s">
        <v>471</v>
      </c>
      <c r="B93" s="169" t="s">
        <v>439</v>
      </c>
      <c r="C93" s="222"/>
      <c r="D93" s="251" t="s">
        <v>289</v>
      </c>
      <c r="E93" s="238">
        <v>7600</v>
      </c>
      <c r="F93" s="147"/>
      <c r="G93" s="146"/>
      <c r="H93" s="198"/>
      <c r="I93" s="198"/>
      <c r="J93" s="198"/>
      <c r="K93" s="218"/>
    </row>
    <row r="94" spans="1:11" s="30" customFormat="1" ht="30" customHeight="1">
      <c r="A94" s="209" t="s">
        <v>545</v>
      </c>
      <c r="B94" s="169" t="s">
        <v>467</v>
      </c>
      <c r="C94" s="222"/>
      <c r="D94" s="251" t="s">
        <v>289</v>
      </c>
      <c r="E94" s="238">
        <v>700</v>
      </c>
      <c r="F94" s="147"/>
      <c r="G94" s="143"/>
      <c r="H94" s="198"/>
      <c r="I94" s="198"/>
      <c r="J94" s="198"/>
      <c r="K94" s="218"/>
    </row>
    <row r="95" spans="1:11" s="30" customFormat="1" ht="30" customHeight="1">
      <c r="A95" s="209" t="s">
        <v>546</v>
      </c>
      <c r="B95" s="169" t="s">
        <v>468</v>
      </c>
      <c r="C95" s="222"/>
      <c r="D95" s="251" t="s">
        <v>289</v>
      </c>
      <c r="E95" s="238">
        <v>500</v>
      </c>
      <c r="F95" s="147"/>
      <c r="G95" s="143"/>
      <c r="H95" s="198"/>
      <c r="I95" s="198"/>
      <c r="J95" s="198"/>
      <c r="K95" s="218"/>
    </row>
    <row r="96" spans="1:11" s="30" customFormat="1" ht="30" customHeight="1">
      <c r="A96" s="209" t="s">
        <v>547</v>
      </c>
      <c r="B96" s="169" t="s">
        <v>470</v>
      </c>
      <c r="C96" s="222"/>
      <c r="D96" s="251" t="s">
        <v>289</v>
      </c>
      <c r="E96" s="238">
        <v>1200</v>
      </c>
      <c r="F96" s="147"/>
      <c r="G96" s="143"/>
      <c r="H96" s="198"/>
      <c r="I96" s="198"/>
      <c r="J96" s="198"/>
      <c r="K96" s="218"/>
    </row>
    <row r="97" spans="1:11" s="30" customFormat="1" ht="30" customHeight="1">
      <c r="A97" s="209"/>
      <c r="B97" s="169"/>
      <c r="C97" s="222"/>
      <c r="D97" s="244"/>
      <c r="E97" s="238"/>
      <c r="F97" s="147"/>
      <c r="G97" s="143"/>
      <c r="H97" s="198"/>
      <c r="I97" s="198"/>
      <c r="J97" s="198"/>
      <c r="K97" s="218"/>
    </row>
    <row r="98" spans="1:11" s="30" customFormat="1" ht="30" customHeight="1">
      <c r="A98" s="209"/>
      <c r="B98" s="169"/>
      <c r="C98" s="222"/>
      <c r="D98" s="244"/>
      <c r="E98" s="238"/>
      <c r="F98" s="147"/>
      <c r="G98" s="143"/>
      <c r="H98" s="198"/>
      <c r="I98" s="198"/>
      <c r="J98" s="198"/>
      <c r="K98" s="218"/>
    </row>
    <row r="99" spans="1:11" s="30" customFormat="1" ht="30" customHeight="1">
      <c r="A99" s="208" t="s">
        <v>46</v>
      </c>
      <c r="B99" s="320" t="s">
        <v>378</v>
      </c>
      <c r="C99" s="327"/>
      <c r="D99" s="247"/>
      <c r="E99" s="237">
        <f>SUM(E100)</f>
        <v>3000</v>
      </c>
      <c r="F99" s="141">
        <f>SUM(F100)</f>
        <v>0</v>
      </c>
      <c r="G99" s="141">
        <f>SUM(G100)</f>
        <v>0</v>
      </c>
      <c r="H99" s="141"/>
      <c r="I99" s="197"/>
      <c r="J99" s="197"/>
      <c r="K99" s="218"/>
    </row>
    <row r="100" spans="1:11" s="30" customFormat="1" ht="30" customHeight="1">
      <c r="A100" s="209" t="s">
        <v>436</v>
      </c>
      <c r="B100" s="170" t="s">
        <v>50</v>
      </c>
      <c r="C100" s="227"/>
      <c r="D100" s="254" t="s">
        <v>289</v>
      </c>
      <c r="E100" s="238">
        <v>3000</v>
      </c>
      <c r="F100" s="147"/>
      <c r="G100" s="143"/>
      <c r="H100" s="198"/>
      <c r="I100" s="198"/>
      <c r="J100" s="198"/>
      <c r="K100" s="218"/>
    </row>
    <row r="101" spans="1:11" s="30" customFormat="1" ht="30" customHeight="1">
      <c r="A101" s="209"/>
      <c r="B101" s="169"/>
      <c r="C101" s="222"/>
      <c r="D101" s="244"/>
      <c r="E101" s="238"/>
      <c r="F101" s="147"/>
      <c r="G101" s="143"/>
      <c r="H101" s="198"/>
      <c r="I101" s="198"/>
      <c r="J101" s="198"/>
      <c r="K101" s="218"/>
    </row>
    <row r="102" spans="1:11" s="30" customFormat="1" ht="30" customHeight="1">
      <c r="A102" s="209"/>
      <c r="B102" s="169"/>
      <c r="C102" s="222"/>
      <c r="D102" s="244"/>
      <c r="E102" s="238"/>
      <c r="F102" s="147"/>
      <c r="G102" s="143"/>
      <c r="H102" s="198"/>
      <c r="I102" s="198"/>
      <c r="J102" s="198"/>
      <c r="K102" s="218"/>
    </row>
    <row r="103" spans="1:11" ht="30" customHeight="1">
      <c r="A103" s="208" t="s">
        <v>47</v>
      </c>
      <c r="B103" s="314" t="s">
        <v>529</v>
      </c>
      <c r="C103" s="314"/>
      <c r="D103" s="221"/>
      <c r="E103" s="237">
        <f>SUM(E104:E108)</f>
        <v>18000</v>
      </c>
      <c r="F103" s="141">
        <f>SUM(F104:F108)</f>
        <v>0</v>
      </c>
      <c r="G103" s="141">
        <f>SUM(G104:G108)</f>
        <v>0</v>
      </c>
      <c r="H103" s="141"/>
      <c r="I103" s="197"/>
      <c r="J103" s="197"/>
      <c r="K103" s="218"/>
    </row>
    <row r="104" spans="1:11" ht="30" customHeight="1">
      <c r="A104" s="209" t="s">
        <v>48</v>
      </c>
      <c r="B104" s="169" t="s">
        <v>53</v>
      </c>
      <c r="C104" s="166"/>
      <c r="D104" s="251" t="s">
        <v>289</v>
      </c>
      <c r="E104" s="238">
        <v>5000</v>
      </c>
      <c r="F104" s="147"/>
      <c r="G104" s="146"/>
      <c r="H104" s="198"/>
      <c r="I104" s="198"/>
      <c r="J104" s="198"/>
      <c r="K104" s="218"/>
    </row>
    <row r="105" spans="1:11" ht="30" customHeight="1">
      <c r="A105" s="209" t="s">
        <v>338</v>
      </c>
      <c r="B105" s="169" t="s">
        <v>55</v>
      </c>
      <c r="C105" s="166"/>
      <c r="D105" s="251" t="s">
        <v>289</v>
      </c>
      <c r="E105" s="238">
        <v>500</v>
      </c>
      <c r="F105" s="147"/>
      <c r="G105" s="143"/>
      <c r="H105" s="198"/>
      <c r="I105" s="198"/>
      <c r="J105" s="198"/>
      <c r="K105" s="218"/>
    </row>
    <row r="106" spans="1:11" s="30" customFormat="1" ht="30" customHeight="1">
      <c r="A106" s="209" t="s">
        <v>548</v>
      </c>
      <c r="B106" s="169" t="s">
        <v>472</v>
      </c>
      <c r="C106" s="166"/>
      <c r="D106" s="251" t="s">
        <v>289</v>
      </c>
      <c r="E106" s="238">
        <v>8000</v>
      </c>
      <c r="F106" s="147"/>
      <c r="G106" s="146"/>
      <c r="H106" s="198"/>
      <c r="I106" s="198"/>
      <c r="J106" s="198"/>
      <c r="K106" s="218"/>
    </row>
    <row r="107" spans="1:11" s="30" customFormat="1" ht="30" customHeight="1">
      <c r="A107" s="209" t="s">
        <v>549</v>
      </c>
      <c r="B107" s="169" t="s">
        <v>528</v>
      </c>
      <c r="C107" s="166"/>
      <c r="D107" s="251" t="s">
        <v>289</v>
      </c>
      <c r="E107" s="238">
        <v>0</v>
      </c>
      <c r="F107" s="147"/>
      <c r="G107" s="146"/>
      <c r="H107" s="259"/>
      <c r="I107" s="198"/>
      <c r="J107" s="198"/>
      <c r="K107" s="218"/>
    </row>
    <row r="108" spans="1:11" s="30" customFormat="1" ht="30" customHeight="1">
      <c r="A108" s="209" t="s">
        <v>550</v>
      </c>
      <c r="B108" s="169" t="s">
        <v>551</v>
      </c>
      <c r="C108" s="166"/>
      <c r="D108" s="251" t="s">
        <v>289</v>
      </c>
      <c r="E108" s="238">
        <v>4500</v>
      </c>
      <c r="F108" s="147"/>
      <c r="G108" s="146"/>
      <c r="H108" s="198"/>
      <c r="I108" s="198"/>
      <c r="J108" s="198"/>
      <c r="K108" s="218"/>
    </row>
    <row r="109" spans="1:11" s="30" customFormat="1" ht="30" customHeight="1">
      <c r="A109" s="209"/>
      <c r="B109" s="169"/>
      <c r="C109" s="166"/>
      <c r="D109" s="243"/>
      <c r="E109" s="238"/>
      <c r="F109" s="147"/>
      <c r="G109" s="146"/>
      <c r="H109" s="198"/>
      <c r="I109" s="198"/>
      <c r="J109" s="198"/>
      <c r="K109" s="218"/>
    </row>
    <row r="110" spans="1:11" s="30" customFormat="1" ht="30" customHeight="1">
      <c r="A110" s="209"/>
      <c r="B110" s="169"/>
      <c r="C110" s="166"/>
      <c r="D110" s="243"/>
      <c r="E110" s="238"/>
      <c r="F110" s="147"/>
      <c r="G110" s="146"/>
      <c r="H110" s="198"/>
      <c r="I110" s="198"/>
      <c r="J110" s="198"/>
      <c r="K110" s="218"/>
    </row>
    <row r="111" spans="1:11" ht="30" customHeight="1">
      <c r="A111" s="208" t="s">
        <v>51</v>
      </c>
      <c r="B111" s="314" t="s">
        <v>376</v>
      </c>
      <c r="C111" s="314"/>
      <c r="D111" s="221"/>
      <c r="E111" s="237">
        <f>SUM(E112+E113)</f>
        <v>2100</v>
      </c>
      <c r="F111" s="141">
        <f>SUM(F112+F113)</f>
        <v>0</v>
      </c>
      <c r="G111" s="141">
        <f>SUM(G112+G113)</f>
        <v>0</v>
      </c>
      <c r="H111" s="141"/>
      <c r="I111" s="197"/>
      <c r="J111" s="197"/>
      <c r="K111" s="218"/>
    </row>
    <row r="112" spans="1:11" ht="30" customHeight="1">
      <c r="A112" s="209" t="s">
        <v>52</v>
      </c>
      <c r="B112" s="170" t="s">
        <v>530</v>
      </c>
      <c r="C112" s="222"/>
      <c r="D112" s="251" t="s">
        <v>289</v>
      </c>
      <c r="E112" s="238">
        <v>500</v>
      </c>
      <c r="F112" s="147"/>
      <c r="G112" s="146"/>
      <c r="H112" s="198"/>
      <c r="I112" s="198"/>
      <c r="J112" s="198"/>
      <c r="K112" s="218"/>
    </row>
    <row r="113" spans="1:11" ht="30" customHeight="1">
      <c r="A113" s="209" t="s">
        <v>54</v>
      </c>
      <c r="B113" s="170" t="s">
        <v>552</v>
      </c>
      <c r="C113" s="166"/>
      <c r="D113" s="251" t="s">
        <v>289</v>
      </c>
      <c r="E113" s="238">
        <v>1600</v>
      </c>
      <c r="F113" s="147"/>
      <c r="G113" s="143"/>
      <c r="H113" s="198"/>
      <c r="I113" s="198"/>
      <c r="J113" s="198"/>
      <c r="K113" s="218"/>
    </row>
    <row r="114" spans="1:11" ht="30" customHeight="1">
      <c r="A114" s="210"/>
      <c r="B114" s="169"/>
      <c r="C114" s="222"/>
      <c r="D114" s="244"/>
      <c r="E114" s="238"/>
      <c r="F114" s="147"/>
      <c r="G114" s="143"/>
      <c r="H114" s="198"/>
      <c r="I114" s="198"/>
      <c r="J114" s="198"/>
      <c r="K114" s="218"/>
    </row>
    <row r="115" spans="1:11" ht="30" customHeight="1">
      <c r="A115" s="210"/>
      <c r="B115" s="169"/>
      <c r="C115" s="222"/>
      <c r="D115" s="244"/>
      <c r="E115" s="238"/>
      <c r="F115" s="147"/>
      <c r="G115" s="143"/>
      <c r="H115" s="198"/>
      <c r="I115" s="198"/>
      <c r="J115" s="198"/>
      <c r="K115" s="218"/>
    </row>
    <row r="116" spans="1:11" s="30" customFormat="1" ht="30" customHeight="1">
      <c r="A116" s="208" t="s">
        <v>553</v>
      </c>
      <c r="B116" s="323" t="s">
        <v>442</v>
      </c>
      <c r="C116" s="324"/>
      <c r="D116" s="248"/>
      <c r="E116" s="237">
        <f>SUM(E117)</f>
        <v>2800</v>
      </c>
      <c r="F116" s="141">
        <f>SUM(F117)</f>
        <v>0</v>
      </c>
      <c r="G116" s="141">
        <f>SUM(G117)</f>
        <v>0</v>
      </c>
      <c r="H116" s="141"/>
      <c r="I116" s="197"/>
      <c r="J116" s="197"/>
      <c r="K116" s="218"/>
    </row>
    <row r="117" spans="1:11" ht="30" customHeight="1">
      <c r="A117" s="211" t="s">
        <v>58</v>
      </c>
      <c r="B117" s="170" t="s">
        <v>443</v>
      </c>
      <c r="C117" s="166"/>
      <c r="D117" s="251" t="s">
        <v>289</v>
      </c>
      <c r="E117" s="238">
        <v>2800</v>
      </c>
      <c r="F117" s="147"/>
      <c r="G117" s="146"/>
      <c r="H117" s="198"/>
      <c r="I117" s="198"/>
      <c r="J117" s="198"/>
      <c r="K117" s="218"/>
    </row>
    <row r="118" spans="1:11" ht="30" customHeight="1">
      <c r="A118" s="211"/>
      <c r="B118" s="170"/>
      <c r="C118" s="166"/>
      <c r="D118" s="243"/>
      <c r="E118" s="238"/>
      <c r="F118" s="147"/>
      <c r="G118" s="146"/>
      <c r="H118" s="198"/>
      <c r="I118" s="198"/>
      <c r="J118" s="198"/>
      <c r="K118" s="218"/>
    </row>
    <row r="119" spans="1:11" ht="30" customHeight="1">
      <c r="A119" s="211"/>
      <c r="B119" s="170"/>
      <c r="C119" s="166"/>
      <c r="D119" s="243"/>
      <c r="E119" s="238"/>
      <c r="F119" s="147"/>
      <c r="G119" s="146"/>
      <c r="H119" s="198"/>
      <c r="I119" s="198"/>
      <c r="J119" s="198"/>
      <c r="K119" s="218"/>
    </row>
    <row r="120" spans="1:11" ht="30" customHeight="1">
      <c r="A120" s="212" t="s">
        <v>475</v>
      </c>
      <c r="B120" s="320" t="s">
        <v>554</v>
      </c>
      <c r="C120" s="325"/>
      <c r="D120" s="221"/>
      <c r="E120" s="237">
        <f>SUM(E121)</f>
        <v>8600</v>
      </c>
      <c r="F120" s="141">
        <f>SUM(F121)</f>
        <v>0</v>
      </c>
      <c r="G120" s="141">
        <f>SUM(G121)</f>
        <v>0</v>
      </c>
      <c r="H120" s="141"/>
      <c r="I120" s="197"/>
      <c r="J120" s="197"/>
      <c r="K120" s="218"/>
    </row>
    <row r="121" spans="1:11" ht="30" customHeight="1">
      <c r="A121" s="211" t="s">
        <v>60</v>
      </c>
      <c r="B121" s="170" t="s">
        <v>555</v>
      </c>
      <c r="C121" s="166"/>
      <c r="D121" s="251" t="s">
        <v>289</v>
      </c>
      <c r="E121" s="238">
        <v>8600</v>
      </c>
      <c r="F121" s="147"/>
      <c r="G121" s="143"/>
      <c r="H121" s="198"/>
      <c r="I121" s="198"/>
      <c r="J121" s="198"/>
      <c r="K121" s="218"/>
    </row>
    <row r="122" spans="1:11" s="30" customFormat="1" ht="30" customHeight="1">
      <c r="A122" s="211"/>
      <c r="B122" s="170"/>
      <c r="C122" s="166"/>
      <c r="D122" s="243"/>
      <c r="E122" s="238"/>
      <c r="F122" s="147"/>
      <c r="G122" s="146"/>
      <c r="H122" s="198"/>
      <c r="I122" s="198"/>
      <c r="J122" s="198"/>
      <c r="K122" s="218"/>
    </row>
    <row r="123" spans="1:11" ht="30" customHeight="1">
      <c r="A123" s="211"/>
      <c r="B123" s="170"/>
      <c r="C123" s="166"/>
      <c r="D123" s="243"/>
      <c r="E123" s="238"/>
      <c r="F123" s="147"/>
      <c r="G123" s="146"/>
      <c r="H123" s="198"/>
      <c r="I123" s="198"/>
      <c r="J123" s="198"/>
      <c r="K123" s="218"/>
    </row>
    <row r="124" spans="1:11" ht="30" customHeight="1">
      <c r="A124" s="208" t="s">
        <v>66</v>
      </c>
      <c r="B124" s="320" t="s">
        <v>379</v>
      </c>
      <c r="C124" s="326"/>
      <c r="D124" s="249"/>
      <c r="E124" s="237">
        <f>SUM(E125:E126)</f>
        <v>12000</v>
      </c>
      <c r="F124" s="141">
        <f>SUM(F125:F126)</f>
        <v>0</v>
      </c>
      <c r="G124" s="141">
        <f>SUM(G125:G126)</f>
        <v>0</v>
      </c>
      <c r="H124" s="141"/>
      <c r="I124" s="197"/>
      <c r="J124" s="197"/>
      <c r="K124" s="218"/>
    </row>
    <row r="125" spans="1:11" ht="30" customHeight="1">
      <c r="A125" s="211" t="s">
        <v>67</v>
      </c>
      <c r="B125" s="170" t="s">
        <v>444</v>
      </c>
      <c r="C125" s="229"/>
      <c r="D125" s="255" t="s">
        <v>289</v>
      </c>
      <c r="E125" s="238">
        <v>10000</v>
      </c>
      <c r="F125" s="147"/>
      <c r="G125" s="146"/>
      <c r="H125" s="198"/>
      <c r="I125" s="198"/>
      <c r="J125" s="198"/>
      <c r="K125" s="218"/>
    </row>
    <row r="126" spans="1:11" ht="30" customHeight="1">
      <c r="A126" s="211" t="s">
        <v>68</v>
      </c>
      <c r="B126" s="170" t="s">
        <v>445</v>
      </c>
      <c r="C126" s="229"/>
      <c r="D126" s="255" t="s">
        <v>289</v>
      </c>
      <c r="E126" s="238">
        <v>2000</v>
      </c>
      <c r="F126" s="147"/>
      <c r="G126" s="146"/>
      <c r="H126" s="198"/>
      <c r="I126" s="198"/>
      <c r="J126" s="198"/>
      <c r="K126" s="218"/>
    </row>
    <row r="127" spans="1:11" ht="30" customHeight="1">
      <c r="A127" s="211" t="s">
        <v>69</v>
      </c>
      <c r="B127" s="170" t="s">
        <v>556</v>
      </c>
      <c r="C127" s="229"/>
      <c r="D127" s="255" t="s">
        <v>289</v>
      </c>
      <c r="E127" s="238">
        <v>400</v>
      </c>
      <c r="F127" s="147"/>
      <c r="G127" s="146"/>
      <c r="H127" s="198"/>
      <c r="I127" s="198"/>
      <c r="J127" s="198"/>
      <c r="K127" s="218"/>
    </row>
    <row r="128" spans="1:11" ht="30" customHeight="1">
      <c r="A128" s="208"/>
      <c r="B128" s="171"/>
      <c r="C128" s="229"/>
      <c r="D128" s="255"/>
      <c r="E128" s="238"/>
      <c r="F128" s="147"/>
      <c r="G128" s="146"/>
      <c r="H128" s="198"/>
      <c r="I128" s="198"/>
      <c r="J128" s="198"/>
      <c r="K128" s="218"/>
    </row>
    <row r="129" spans="1:11" ht="30" customHeight="1">
      <c r="A129" s="211"/>
      <c r="B129" s="170"/>
      <c r="C129" s="166"/>
      <c r="D129" s="255"/>
      <c r="E129" s="238"/>
      <c r="F129" s="147"/>
      <c r="G129" s="146"/>
      <c r="H129" s="198"/>
      <c r="I129" s="198"/>
      <c r="J129" s="198"/>
      <c r="K129" s="218"/>
    </row>
    <row r="130" spans="1:11" ht="30" customHeight="1">
      <c r="A130" s="212" t="s">
        <v>557</v>
      </c>
      <c r="B130" s="314" t="s">
        <v>446</v>
      </c>
      <c r="C130" s="314"/>
      <c r="D130" s="255"/>
      <c r="E130" s="237">
        <f>SUM(E131)</f>
        <v>6500</v>
      </c>
      <c r="F130" s="141">
        <f>SUM(F131)</f>
        <v>0</v>
      </c>
      <c r="G130" s="141">
        <f>SUM(G131)</f>
        <v>0</v>
      </c>
      <c r="H130" s="141"/>
      <c r="I130" s="197"/>
      <c r="J130" s="197"/>
      <c r="K130" s="218"/>
    </row>
    <row r="131" spans="1:11" ht="30" customHeight="1">
      <c r="A131" s="211" t="s">
        <v>71</v>
      </c>
      <c r="B131" s="170" t="s">
        <v>517</v>
      </c>
      <c r="C131" s="228"/>
      <c r="D131" s="255" t="s">
        <v>289</v>
      </c>
      <c r="E131" s="238">
        <v>6500</v>
      </c>
      <c r="F131" s="143"/>
      <c r="G131" s="143"/>
      <c r="H131" s="198"/>
      <c r="I131" s="198"/>
      <c r="J131" s="198"/>
      <c r="K131" s="218"/>
    </row>
    <row r="132" spans="1:11" ht="30" customHeight="1">
      <c r="A132" s="212"/>
      <c r="B132" s="171"/>
      <c r="C132" s="228"/>
      <c r="D132" s="221"/>
      <c r="E132" s="237"/>
      <c r="F132" s="143"/>
      <c r="G132" s="143"/>
      <c r="H132" s="198"/>
      <c r="I132" s="198"/>
      <c r="J132" s="198"/>
      <c r="K132" s="218"/>
    </row>
    <row r="133" spans="1:11" ht="30" customHeight="1">
      <c r="A133" s="212" t="s">
        <v>350</v>
      </c>
      <c r="B133" s="314" t="s">
        <v>477</v>
      </c>
      <c r="C133" s="314"/>
      <c r="D133" s="221"/>
      <c r="E133" s="237">
        <f>SUM(E134)</f>
        <v>2500</v>
      </c>
      <c r="F133" s="141">
        <f>SUM(F134)</f>
        <v>0</v>
      </c>
      <c r="G133" s="141">
        <f>SUM(G134)</f>
        <v>0</v>
      </c>
      <c r="H133" s="141"/>
      <c r="I133" s="197"/>
      <c r="J133" s="197"/>
      <c r="K133" s="218"/>
    </row>
    <row r="134" spans="1:11" ht="30" customHeight="1">
      <c r="A134" s="211" t="s">
        <v>74</v>
      </c>
      <c r="B134" s="170" t="s">
        <v>518</v>
      </c>
      <c r="C134" s="228"/>
      <c r="D134" s="221"/>
      <c r="E134" s="238">
        <v>2500</v>
      </c>
      <c r="F134" s="143"/>
      <c r="G134" s="143"/>
      <c r="H134" s="198"/>
      <c r="I134" s="198"/>
      <c r="J134" s="198"/>
      <c r="K134" s="218"/>
    </row>
    <row r="135" spans="1:11" ht="30" customHeight="1">
      <c r="A135" s="212"/>
      <c r="B135" s="171"/>
      <c r="C135" s="228"/>
      <c r="D135" s="221"/>
      <c r="E135" s="237"/>
      <c r="F135" s="143"/>
      <c r="G135" s="143"/>
      <c r="H135" s="198"/>
      <c r="I135" s="198"/>
      <c r="J135" s="198"/>
      <c r="K135" s="218"/>
    </row>
    <row r="136" spans="1:11" ht="30" customHeight="1">
      <c r="A136" s="212" t="s">
        <v>558</v>
      </c>
      <c r="B136" s="314" t="s">
        <v>119</v>
      </c>
      <c r="C136" s="314"/>
      <c r="D136" s="221"/>
      <c r="E136" s="237">
        <f>SUM(E137)</f>
        <v>0</v>
      </c>
      <c r="F136" s="141">
        <f>SUM(F137)</f>
        <v>0</v>
      </c>
      <c r="G136" s="141">
        <f>SUM(G137)</f>
        <v>0</v>
      </c>
      <c r="H136" s="141"/>
      <c r="I136" s="197"/>
      <c r="J136" s="197"/>
      <c r="K136" s="218"/>
    </row>
    <row r="137" spans="1:11" ht="30" customHeight="1">
      <c r="A137" s="213" t="s">
        <v>559</v>
      </c>
      <c r="B137" s="169" t="s">
        <v>447</v>
      </c>
      <c r="C137" s="166"/>
      <c r="D137" s="243"/>
      <c r="E137" s="238">
        <v>0</v>
      </c>
      <c r="F137" s="147"/>
      <c r="G137" s="143"/>
      <c r="H137" s="198"/>
      <c r="I137" s="198"/>
      <c r="J137" s="198"/>
      <c r="K137" s="218"/>
    </row>
    <row r="138" spans="1:11" ht="30" customHeight="1">
      <c r="A138" s="213" t="s">
        <v>643</v>
      </c>
      <c r="B138" s="169" t="s">
        <v>644</v>
      </c>
      <c r="C138" s="166"/>
      <c r="D138" s="243"/>
      <c r="E138" s="238">
        <v>24000</v>
      </c>
      <c r="F138" s="147"/>
      <c r="G138" s="146"/>
      <c r="H138" s="198"/>
      <c r="I138" s="198"/>
      <c r="J138" s="198"/>
      <c r="K138" s="218"/>
    </row>
    <row r="139" spans="1:11" ht="30" customHeight="1">
      <c r="A139" s="213"/>
      <c r="B139" s="169"/>
      <c r="C139" s="166"/>
      <c r="D139" s="243"/>
      <c r="E139" s="238"/>
      <c r="F139" s="147"/>
      <c r="G139" s="146"/>
      <c r="H139" s="198"/>
      <c r="I139" s="198"/>
      <c r="J139" s="198"/>
      <c r="K139" s="218"/>
    </row>
    <row r="140" spans="1:11" ht="30" customHeight="1">
      <c r="A140" s="212" t="s">
        <v>75</v>
      </c>
      <c r="B140" s="314" t="s">
        <v>120</v>
      </c>
      <c r="C140" s="314"/>
      <c r="D140" s="221"/>
      <c r="E140" s="237"/>
      <c r="F140" s="143"/>
      <c r="G140" s="146"/>
      <c r="H140" s="198"/>
      <c r="I140" s="198"/>
      <c r="J140" s="198"/>
      <c r="K140" s="218"/>
    </row>
    <row r="141" spans="1:11" ht="30" customHeight="1">
      <c r="A141" s="214"/>
      <c r="B141" s="171"/>
      <c r="C141" s="228"/>
      <c r="D141" s="221"/>
      <c r="E141" s="237"/>
      <c r="F141" s="143"/>
      <c r="G141" s="146"/>
      <c r="H141" s="198"/>
      <c r="I141" s="198"/>
      <c r="J141" s="198"/>
      <c r="K141" s="218"/>
    </row>
    <row r="142" spans="1:11" ht="30" customHeight="1">
      <c r="A142" s="215"/>
      <c r="B142" s="170"/>
      <c r="C142" s="166"/>
      <c r="D142" s="243"/>
      <c r="E142" s="238"/>
      <c r="F142" s="147"/>
      <c r="G142" s="146"/>
      <c r="H142" s="198"/>
      <c r="I142" s="198"/>
      <c r="J142" s="198"/>
      <c r="K142" s="218"/>
    </row>
    <row r="143" spans="1:11" ht="30" customHeight="1">
      <c r="A143" s="212" t="s">
        <v>76</v>
      </c>
      <c r="B143" s="314" t="s">
        <v>138</v>
      </c>
      <c r="C143" s="314"/>
      <c r="D143" s="221"/>
      <c r="E143" s="237"/>
      <c r="F143" s="143"/>
      <c r="G143" s="149"/>
      <c r="H143" s="198"/>
      <c r="I143" s="198"/>
      <c r="J143" s="198"/>
      <c r="K143" s="218"/>
    </row>
    <row r="144" spans="1:11" ht="30" customHeight="1">
      <c r="A144" s="216"/>
      <c r="B144" s="170"/>
      <c r="C144" s="166"/>
      <c r="D144" s="243"/>
      <c r="E144" s="238"/>
      <c r="F144" s="154"/>
      <c r="G144" s="149"/>
      <c r="H144" s="198"/>
      <c r="I144" s="198"/>
      <c r="J144" s="198"/>
      <c r="K144" s="218"/>
    </row>
    <row r="145" spans="1:11" ht="30" customHeight="1">
      <c r="A145" s="212"/>
      <c r="B145" s="170"/>
      <c r="C145" s="166"/>
      <c r="D145" s="243"/>
      <c r="E145" s="238"/>
      <c r="F145" s="154"/>
      <c r="G145" s="149"/>
      <c r="H145" s="198"/>
      <c r="I145" s="198"/>
      <c r="J145" s="198"/>
      <c r="K145" s="218"/>
    </row>
    <row r="146" spans="1:11" ht="30" customHeight="1">
      <c r="A146" s="212" t="s">
        <v>77</v>
      </c>
      <c r="B146" s="314" t="s">
        <v>121</v>
      </c>
      <c r="C146" s="314"/>
      <c r="D146" s="221"/>
      <c r="E146" s="237"/>
      <c r="F146" s="143"/>
      <c r="G146" s="149"/>
      <c r="H146" s="198"/>
      <c r="I146" s="198"/>
      <c r="J146" s="198"/>
      <c r="K146" s="218"/>
    </row>
    <row r="147" spans="1:11" ht="30" customHeight="1">
      <c r="A147" s="212"/>
      <c r="B147" s="171"/>
      <c r="C147" s="228"/>
      <c r="D147" s="221"/>
      <c r="E147" s="237"/>
      <c r="F147" s="143"/>
      <c r="G147" s="149"/>
      <c r="H147" s="198"/>
      <c r="I147" s="198"/>
      <c r="J147" s="198"/>
      <c r="K147" s="218"/>
    </row>
    <row r="148" spans="1:11" ht="30" customHeight="1">
      <c r="A148" s="215"/>
      <c r="B148" s="170"/>
      <c r="C148" s="166"/>
      <c r="D148" s="243"/>
      <c r="E148" s="238"/>
      <c r="F148" s="147"/>
      <c r="G148" s="148"/>
      <c r="H148" s="198"/>
      <c r="I148" s="198"/>
      <c r="J148" s="198"/>
      <c r="K148" s="218"/>
    </row>
    <row r="149" spans="1:11" s="30" customFormat="1" ht="30" customHeight="1">
      <c r="A149" s="212" t="s">
        <v>150</v>
      </c>
      <c r="B149" s="328" t="s">
        <v>318</v>
      </c>
      <c r="C149" s="328"/>
      <c r="D149" s="230"/>
      <c r="E149" s="237"/>
      <c r="F149" s="143"/>
      <c r="G149" s="149"/>
      <c r="H149" s="198"/>
      <c r="I149" s="198"/>
      <c r="J149" s="198"/>
      <c r="K149" s="218"/>
    </row>
    <row r="150" spans="1:11" s="30" customFormat="1" ht="30" customHeight="1">
      <c r="A150" s="212"/>
      <c r="B150" s="231"/>
      <c r="C150" s="224"/>
      <c r="D150" s="230"/>
      <c r="E150" s="237"/>
      <c r="F150" s="143"/>
      <c r="G150" s="149"/>
      <c r="H150" s="198"/>
      <c r="I150" s="198"/>
      <c r="J150" s="198"/>
      <c r="K150" s="218"/>
    </row>
    <row r="151" spans="1:11" ht="30" customHeight="1">
      <c r="A151" s="215"/>
      <c r="B151" s="170"/>
      <c r="C151" s="222"/>
      <c r="D151" s="244"/>
      <c r="E151" s="238"/>
      <c r="F151" s="147"/>
      <c r="G151" s="149"/>
      <c r="H151" s="198"/>
      <c r="I151" s="198"/>
      <c r="J151" s="198"/>
      <c r="K151" s="218"/>
    </row>
    <row r="152" spans="1:11" ht="30" customHeight="1">
      <c r="A152" s="212" t="s">
        <v>153</v>
      </c>
      <c r="B152" s="320" t="s">
        <v>122</v>
      </c>
      <c r="C152" s="325"/>
      <c r="D152" s="221"/>
      <c r="E152" s="237">
        <f>SUM(E153:E154:E155:E156)</f>
        <v>7440</v>
      </c>
      <c r="F152" s="141">
        <f>SUM(F153:F154:F155:F156)</f>
        <v>0</v>
      </c>
      <c r="G152" s="141">
        <f>SUM(G153:G154:G155:G156)</f>
        <v>0</v>
      </c>
      <c r="H152" s="141"/>
      <c r="I152" s="197"/>
      <c r="J152" s="197"/>
      <c r="K152" s="218"/>
    </row>
    <row r="153" spans="1:11" ht="30" customHeight="1">
      <c r="A153" s="211" t="s">
        <v>154</v>
      </c>
      <c r="B153" s="170" t="s">
        <v>637</v>
      </c>
      <c r="C153" s="222"/>
      <c r="D153" s="251" t="s">
        <v>289</v>
      </c>
      <c r="E153" s="238">
        <v>7440</v>
      </c>
      <c r="F153" s="143"/>
      <c r="G153" s="148"/>
      <c r="H153" s="198"/>
      <c r="I153" s="198"/>
      <c r="J153" s="198"/>
      <c r="K153" s="218"/>
    </row>
    <row r="154" spans="1:11" ht="30" customHeight="1">
      <c r="A154" s="211" t="s">
        <v>155</v>
      </c>
      <c r="B154" s="170"/>
      <c r="C154" s="166"/>
      <c r="D154" s="251" t="s">
        <v>289</v>
      </c>
      <c r="E154" s="238">
        <v>0</v>
      </c>
      <c r="F154" s="148"/>
      <c r="G154" s="148"/>
      <c r="H154" s="198"/>
      <c r="I154" s="198"/>
      <c r="J154" s="198"/>
      <c r="K154" s="218"/>
    </row>
    <row r="155" spans="1:11" ht="30" customHeight="1">
      <c r="A155" s="211" t="s">
        <v>156</v>
      </c>
      <c r="B155" s="170"/>
      <c r="C155" s="166"/>
      <c r="D155" s="251" t="s">
        <v>289</v>
      </c>
      <c r="E155" s="238">
        <v>0</v>
      </c>
      <c r="F155" s="148"/>
      <c r="G155" s="148"/>
      <c r="H155" s="258"/>
      <c r="I155" s="198"/>
      <c r="J155" s="198"/>
      <c r="K155" s="218"/>
    </row>
    <row r="156" spans="1:11" ht="30" customHeight="1">
      <c r="A156" s="211" t="s">
        <v>157</v>
      </c>
      <c r="B156" s="170"/>
      <c r="C156" s="166"/>
      <c r="D156" s="243"/>
      <c r="E156" s="238">
        <v>0</v>
      </c>
      <c r="F156" s="148"/>
      <c r="G156" s="148"/>
      <c r="H156" s="198"/>
      <c r="I156" s="198"/>
      <c r="J156" s="198"/>
      <c r="K156" s="218"/>
    </row>
    <row r="157" spans="1:11" s="30" customFormat="1" ht="30" customHeight="1">
      <c r="A157" s="211" t="s">
        <v>158</v>
      </c>
      <c r="B157" s="170"/>
      <c r="C157" s="166"/>
      <c r="D157" s="243"/>
      <c r="E157" s="238">
        <v>0</v>
      </c>
      <c r="F157" s="143"/>
      <c r="G157" s="148"/>
      <c r="H157" s="198"/>
      <c r="I157" s="198"/>
      <c r="J157" s="198"/>
      <c r="K157" s="218"/>
    </row>
    <row r="158" spans="1:11" s="30" customFormat="1" ht="30" customHeight="1">
      <c r="A158" s="211"/>
      <c r="B158" s="170"/>
      <c r="C158" s="166"/>
      <c r="D158" s="243"/>
      <c r="E158" s="238"/>
      <c r="F158" s="146"/>
      <c r="G158" s="148"/>
      <c r="H158" s="198"/>
      <c r="I158" s="198"/>
      <c r="J158" s="198"/>
      <c r="K158" s="218"/>
    </row>
    <row r="159" spans="1:11" s="30" customFormat="1" ht="30" customHeight="1">
      <c r="A159" s="212" t="s">
        <v>560</v>
      </c>
      <c r="B159" s="314" t="s">
        <v>450</v>
      </c>
      <c r="C159" s="314"/>
      <c r="D159" s="221"/>
      <c r="E159" s="237">
        <f>SUM(E160)</f>
        <v>0</v>
      </c>
      <c r="F159" s="141">
        <f>SUM(F160)</f>
        <v>0</v>
      </c>
      <c r="G159" s="141">
        <f>SUM(G160)</f>
        <v>0</v>
      </c>
      <c r="H159" s="141"/>
      <c r="I159" s="197"/>
      <c r="J159" s="197"/>
      <c r="K159" s="218"/>
    </row>
    <row r="160" spans="1:11" s="30" customFormat="1" ht="30" customHeight="1">
      <c r="A160" s="211" t="s">
        <v>356</v>
      </c>
      <c r="B160" s="170" t="s">
        <v>519</v>
      </c>
      <c r="C160" s="224"/>
      <c r="D160" s="230"/>
      <c r="E160" s="238"/>
      <c r="F160" s="151"/>
      <c r="G160" s="156"/>
      <c r="H160" s="198"/>
      <c r="I160" s="198"/>
      <c r="J160" s="198"/>
      <c r="K160" s="218"/>
    </row>
    <row r="161" spans="1:11" s="30" customFormat="1" ht="30" customHeight="1">
      <c r="A161" s="212"/>
      <c r="B161" s="231"/>
      <c r="C161" s="224"/>
      <c r="D161" s="230"/>
      <c r="E161" s="237"/>
      <c r="F161" s="151"/>
      <c r="G161" s="156"/>
      <c r="H161" s="198"/>
      <c r="I161" s="198"/>
      <c r="J161" s="198"/>
      <c r="K161" s="218"/>
    </row>
    <row r="162" spans="1:11" ht="30" customHeight="1">
      <c r="A162" s="211"/>
      <c r="B162" s="232"/>
      <c r="C162" s="166"/>
      <c r="D162" s="243"/>
      <c r="E162" s="239"/>
      <c r="F162" s="148"/>
      <c r="G162" s="149"/>
      <c r="H162" s="198"/>
      <c r="I162" s="198"/>
      <c r="J162" s="198"/>
      <c r="K162" s="218"/>
    </row>
    <row r="163" spans="1:11" ht="30" customHeight="1">
      <c r="A163" s="212"/>
      <c r="B163" s="232" t="s">
        <v>79</v>
      </c>
      <c r="C163" s="166"/>
      <c r="D163" s="243"/>
      <c r="E163" s="237">
        <f>SUM(E12,E22,E40,E47,E51,E55,E59,E67,E72,E79,E87,E92,E99,E103,E111,E116,E120,E124,E130,E133,E136,E152,E159)</f>
        <v>1262075.38</v>
      </c>
      <c r="F163" s="141">
        <f>SUM(F12,F22,F40,F47,F51,F55,F59,F67,F72,F79,F87,F92,F99,F103,F111,F116,F120,F124,F130,F133,F136,F152,F159)</f>
        <v>0</v>
      </c>
      <c r="G163" s="141">
        <f>SUM(G12,G22,G40,G47,G51,G55,G59,G67,G72,G79,G87,G92,G99,G103,G111,G116,G120,G124,G130,G133,G136,G152,G159)</f>
        <v>0</v>
      </c>
      <c r="H163" s="141"/>
      <c r="I163" s="197"/>
      <c r="J163" s="197"/>
      <c r="K163" s="218"/>
    </row>
    <row r="164" spans="1:11" ht="30" customHeight="1">
      <c r="A164" s="211"/>
      <c r="B164" s="170"/>
      <c r="C164" s="166"/>
      <c r="D164" s="243"/>
      <c r="E164" s="240"/>
      <c r="F164" s="160"/>
      <c r="G164" s="149"/>
      <c r="H164" s="198"/>
      <c r="I164" s="198"/>
      <c r="J164" s="198"/>
      <c r="K164" s="218"/>
    </row>
    <row r="165" spans="1:11" s="30" customFormat="1" ht="30" customHeight="1" thickBot="1">
      <c r="A165" s="217"/>
      <c r="B165" s="233"/>
      <c r="C165" s="202"/>
      <c r="D165" s="250"/>
      <c r="E165" s="241"/>
      <c r="F165" s="204"/>
      <c r="G165" s="205"/>
      <c r="H165" s="206"/>
      <c r="I165" s="206"/>
      <c r="J165" s="206"/>
      <c r="K165" s="219"/>
    </row>
    <row r="166" ht="15.75" thickTop="1"/>
    <row r="169" ht="15">
      <c r="B169" s="16" t="s">
        <v>645</v>
      </c>
    </row>
    <row r="172" spans="2:9" ht="15">
      <c r="B172" s="16" t="s">
        <v>482</v>
      </c>
      <c r="C172" s="191"/>
      <c r="D172" s="191"/>
      <c r="I172" s="260" t="s">
        <v>588</v>
      </c>
    </row>
    <row r="175" spans="2:9" ht="15">
      <c r="B175" s="16" t="s">
        <v>484</v>
      </c>
      <c r="C175" s="191"/>
      <c r="D175" s="191"/>
      <c r="I175" s="260" t="s">
        <v>612</v>
      </c>
    </row>
  </sheetData>
  <sheetProtection/>
  <mergeCells count="38">
    <mergeCell ref="A6:G6"/>
    <mergeCell ref="K6:K7"/>
    <mergeCell ref="A8:A9"/>
    <mergeCell ref="B8:B9"/>
    <mergeCell ref="D8:D9"/>
    <mergeCell ref="E8:E9"/>
    <mergeCell ref="F8:G8"/>
    <mergeCell ref="H8:H9"/>
    <mergeCell ref="I8:I9"/>
    <mergeCell ref="J8:J9"/>
    <mergeCell ref="K8:K9"/>
    <mergeCell ref="B11:C11"/>
    <mergeCell ref="B12:C12"/>
    <mergeCell ref="B40:C40"/>
    <mergeCell ref="B47:C47"/>
    <mergeCell ref="B51:C51"/>
    <mergeCell ref="B55:C55"/>
    <mergeCell ref="B59:C59"/>
    <mergeCell ref="B67:C67"/>
    <mergeCell ref="B72:C72"/>
    <mergeCell ref="B79:C79"/>
    <mergeCell ref="B87:C87"/>
    <mergeCell ref="B92:C92"/>
    <mergeCell ref="B99:C99"/>
    <mergeCell ref="B103:C103"/>
    <mergeCell ref="B111:C111"/>
    <mergeCell ref="B116:C116"/>
    <mergeCell ref="B120:C120"/>
    <mergeCell ref="B146:C146"/>
    <mergeCell ref="B149:C149"/>
    <mergeCell ref="B152:C152"/>
    <mergeCell ref="B159:C159"/>
    <mergeCell ref="B124:C124"/>
    <mergeCell ref="B130:C130"/>
    <mergeCell ref="B133:C133"/>
    <mergeCell ref="B136:C136"/>
    <mergeCell ref="B140:C140"/>
    <mergeCell ref="B143:C143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65"/>
  <sheetViews>
    <sheetView zoomScale="75" zoomScaleNormal="75" zoomScalePageLayoutView="0" workbookViewId="0" topLeftCell="A142">
      <selection activeCell="B11" sqref="B11:C11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63.0039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6" ht="30" customHeight="1" thickTop="1">
      <c r="A6" s="287" t="s">
        <v>451</v>
      </c>
      <c r="B6" s="288"/>
      <c r="C6" s="288"/>
      <c r="D6" s="288"/>
      <c r="E6" s="288"/>
      <c r="F6" s="289"/>
    </row>
    <row r="7" spans="1:6" ht="30" customHeight="1" thickBot="1">
      <c r="A7" s="185"/>
      <c r="B7" s="186"/>
      <c r="C7" s="187"/>
      <c r="D7" s="188"/>
      <c r="E7" s="189"/>
      <c r="F7" s="190"/>
    </row>
    <row r="8" spans="1:6" s="30" customFormat="1" ht="30" customHeight="1" thickTop="1">
      <c r="A8" s="292" t="s">
        <v>1</v>
      </c>
      <c r="B8" s="294" t="s">
        <v>2</v>
      </c>
      <c r="C8" s="184"/>
      <c r="D8" s="290" t="s">
        <v>389</v>
      </c>
      <c r="E8" s="285" t="s">
        <v>5</v>
      </c>
      <c r="F8" s="285"/>
    </row>
    <row r="9" spans="1:6" s="30" customFormat="1" ht="30" customHeight="1">
      <c r="A9" s="293"/>
      <c r="B9" s="295"/>
      <c r="C9" s="165"/>
      <c r="D9" s="291"/>
      <c r="E9" s="162" t="s">
        <v>6</v>
      </c>
      <c r="F9" s="162" t="s">
        <v>7</v>
      </c>
    </row>
    <row r="10" spans="1:6" s="38" customFormat="1" ht="30" customHeight="1">
      <c r="A10" s="139">
        <v>1</v>
      </c>
      <c r="B10" s="164">
        <v>2</v>
      </c>
      <c r="C10" s="163" t="s">
        <v>388</v>
      </c>
      <c r="D10" s="140">
        <v>6</v>
      </c>
      <c r="E10" s="140">
        <v>7</v>
      </c>
      <c r="F10" s="140">
        <v>8</v>
      </c>
    </row>
    <row r="11" spans="1:6" s="38" customFormat="1" ht="30" customHeight="1">
      <c r="A11" s="139"/>
      <c r="B11" s="286" t="s">
        <v>362</v>
      </c>
      <c r="C11" s="286"/>
      <c r="E11" s="141"/>
      <c r="F11" s="141"/>
    </row>
    <row r="12" spans="1:6" s="30" customFormat="1" ht="30" customHeight="1">
      <c r="A12" s="142" t="s">
        <v>92</v>
      </c>
      <c r="B12" s="275" t="s">
        <v>363</v>
      </c>
      <c r="C12" s="275"/>
      <c r="D12" s="141">
        <f>SUM(D13:D20)</f>
        <v>205000</v>
      </c>
      <c r="E12" s="143"/>
      <c r="F12" s="143"/>
    </row>
    <row r="13" spans="1:6" ht="30" customHeight="1">
      <c r="A13" s="144" t="s">
        <v>81</v>
      </c>
      <c r="B13" s="169" t="s">
        <v>165</v>
      </c>
      <c r="C13" s="166"/>
      <c r="D13" s="145">
        <v>58000</v>
      </c>
      <c r="E13" s="146"/>
      <c r="F13" s="146"/>
    </row>
    <row r="14" spans="1:6" ht="30" customHeight="1">
      <c r="A14" s="144" t="s">
        <v>82</v>
      </c>
      <c r="B14" s="169" t="s">
        <v>87</v>
      </c>
      <c r="C14" s="167"/>
      <c r="D14" s="145">
        <v>20000</v>
      </c>
      <c r="E14" s="146"/>
      <c r="F14" s="146"/>
    </row>
    <row r="15" spans="1:6" ht="30" customHeight="1">
      <c r="A15" s="144" t="s">
        <v>83</v>
      </c>
      <c r="B15" s="169" t="s">
        <v>88</v>
      </c>
      <c r="C15" s="166"/>
      <c r="D15" s="145">
        <v>19000</v>
      </c>
      <c r="E15" s="146"/>
      <c r="F15" s="146"/>
    </row>
    <row r="16" spans="1:6" ht="30" customHeight="1">
      <c r="A16" s="144" t="s">
        <v>84</v>
      </c>
      <c r="B16" s="169" t="s">
        <v>89</v>
      </c>
      <c r="C16" s="166"/>
      <c r="D16" s="145">
        <v>11000</v>
      </c>
      <c r="E16" s="146"/>
      <c r="F16" s="146"/>
    </row>
    <row r="17" spans="1:6" ht="30" customHeight="1">
      <c r="A17" s="144" t="s">
        <v>85</v>
      </c>
      <c r="B17" s="176" t="s">
        <v>390</v>
      </c>
      <c r="C17" s="166"/>
      <c r="D17" s="145">
        <v>57000</v>
      </c>
      <c r="E17" s="147"/>
      <c r="F17" s="146"/>
    </row>
    <row r="18" spans="1:6" ht="30" customHeight="1">
      <c r="A18" s="144" t="s">
        <v>86</v>
      </c>
      <c r="B18" s="169" t="s">
        <v>391</v>
      </c>
      <c r="C18" s="166"/>
      <c r="D18" s="145">
        <v>3000</v>
      </c>
      <c r="E18" s="147"/>
      <c r="F18" s="146"/>
    </row>
    <row r="19" spans="1:6" ht="30" customHeight="1">
      <c r="A19" s="144" t="s">
        <v>393</v>
      </c>
      <c r="B19" s="169" t="s">
        <v>392</v>
      </c>
      <c r="C19" s="166"/>
      <c r="D19" s="145">
        <v>7000</v>
      </c>
      <c r="E19" s="147"/>
      <c r="F19" s="146"/>
    </row>
    <row r="20" spans="1:6" ht="30" customHeight="1">
      <c r="A20" s="144" t="s">
        <v>394</v>
      </c>
      <c r="B20" s="169" t="s">
        <v>395</v>
      </c>
      <c r="C20" s="166"/>
      <c r="D20" s="145">
        <v>30000</v>
      </c>
      <c r="E20" s="147"/>
      <c r="F20" s="146"/>
    </row>
    <row r="21" spans="1:6" ht="30" customHeight="1">
      <c r="A21" s="144"/>
      <c r="B21" s="169"/>
      <c r="C21" s="166"/>
      <c r="D21" s="145"/>
      <c r="E21" s="147"/>
      <c r="F21" s="146"/>
    </row>
    <row r="22" spans="1:6" ht="30" customHeight="1">
      <c r="A22" s="144"/>
      <c r="B22" s="169"/>
      <c r="C22" s="168"/>
      <c r="D22" s="145"/>
      <c r="E22" s="146"/>
      <c r="F22" s="148"/>
    </row>
    <row r="23" spans="1:6" s="30" customFormat="1" ht="30" customHeight="1">
      <c r="A23" s="142" t="s">
        <v>101</v>
      </c>
      <c r="B23" s="275" t="s">
        <v>364</v>
      </c>
      <c r="C23" s="275"/>
      <c r="D23" s="141">
        <f>SUM(D24:D39)</f>
        <v>828000</v>
      </c>
      <c r="E23" s="143"/>
      <c r="F23" s="148"/>
    </row>
    <row r="24" spans="1:6" ht="30" customHeight="1">
      <c r="A24" s="144" t="s">
        <v>102</v>
      </c>
      <c r="B24" s="170" t="s">
        <v>452</v>
      </c>
      <c r="C24" s="166"/>
      <c r="D24" s="145">
        <v>50000</v>
      </c>
      <c r="E24" s="147"/>
      <c r="F24" s="149"/>
    </row>
    <row r="25" spans="1:6" ht="30" customHeight="1">
      <c r="A25" s="144" t="s">
        <v>103</v>
      </c>
      <c r="B25" s="170" t="s">
        <v>94</v>
      </c>
      <c r="C25" s="166"/>
      <c r="D25" s="145">
        <v>20000</v>
      </c>
      <c r="E25" s="147"/>
      <c r="F25" s="149"/>
    </row>
    <row r="26" spans="1:6" ht="30" customHeight="1">
      <c r="A26" s="144" t="s">
        <v>104</v>
      </c>
      <c r="B26" s="170" t="s">
        <v>396</v>
      </c>
      <c r="C26" s="166"/>
      <c r="D26" s="145">
        <v>60000</v>
      </c>
      <c r="E26" s="147"/>
      <c r="F26" s="149"/>
    </row>
    <row r="27" spans="1:6" ht="30" customHeight="1">
      <c r="A27" s="144" t="s">
        <v>105</v>
      </c>
      <c r="B27" s="170" t="s">
        <v>397</v>
      </c>
      <c r="C27" s="166"/>
      <c r="D27" s="145">
        <v>60000</v>
      </c>
      <c r="E27" s="147"/>
      <c r="F27" s="149"/>
    </row>
    <row r="28" spans="1:6" ht="30" customHeight="1">
      <c r="A28" s="144" t="s">
        <v>106</v>
      </c>
      <c r="B28" s="170" t="s">
        <v>398</v>
      </c>
      <c r="C28" s="167"/>
      <c r="D28" s="145">
        <v>60000</v>
      </c>
      <c r="E28" s="147"/>
      <c r="F28" s="149"/>
    </row>
    <row r="29" spans="1:6" ht="30" customHeight="1">
      <c r="A29" s="144" t="s">
        <v>107</v>
      </c>
      <c r="B29" s="170" t="s">
        <v>399</v>
      </c>
      <c r="C29" s="166"/>
      <c r="D29" s="145">
        <v>50000</v>
      </c>
      <c r="E29" s="147"/>
      <c r="F29" s="149"/>
    </row>
    <row r="30" spans="1:6" ht="30" customHeight="1">
      <c r="A30" s="144" t="s">
        <v>108</v>
      </c>
      <c r="B30" s="170" t="s">
        <v>453</v>
      </c>
      <c r="C30" s="166"/>
      <c r="D30" s="145">
        <v>50000</v>
      </c>
      <c r="E30" s="147"/>
      <c r="F30" s="149"/>
    </row>
    <row r="31" spans="1:6" ht="30" customHeight="1">
      <c r="A31" s="144" t="s">
        <v>109</v>
      </c>
      <c r="B31" s="170" t="s">
        <v>400</v>
      </c>
      <c r="C31" s="166"/>
      <c r="D31" s="145">
        <v>70000</v>
      </c>
      <c r="E31" s="147"/>
      <c r="F31" s="149"/>
    </row>
    <row r="32" spans="1:6" ht="30" customHeight="1">
      <c r="A32" s="144" t="s">
        <v>110</v>
      </c>
      <c r="B32" s="170" t="s">
        <v>454</v>
      </c>
      <c r="C32" s="166"/>
      <c r="D32" s="145">
        <v>50000</v>
      </c>
      <c r="E32" s="147"/>
      <c r="F32" s="149"/>
    </row>
    <row r="33" spans="1:6" ht="30" customHeight="1">
      <c r="A33" s="144" t="s">
        <v>406</v>
      </c>
      <c r="B33" s="170" t="s">
        <v>455</v>
      </c>
      <c r="C33" s="166"/>
      <c r="D33" s="145">
        <v>34000</v>
      </c>
      <c r="E33" s="147"/>
      <c r="F33" s="149"/>
    </row>
    <row r="34" spans="1:6" ht="30" customHeight="1">
      <c r="A34" s="144" t="s">
        <v>407</v>
      </c>
      <c r="B34" s="170" t="s">
        <v>401</v>
      </c>
      <c r="C34" s="166"/>
      <c r="D34" s="145">
        <v>50000</v>
      </c>
      <c r="E34" s="147"/>
      <c r="F34" s="149"/>
    </row>
    <row r="35" spans="1:6" ht="30" customHeight="1">
      <c r="A35" s="144" t="s">
        <v>408</v>
      </c>
      <c r="B35" s="170" t="s">
        <v>405</v>
      </c>
      <c r="C35" s="166"/>
      <c r="D35" s="145">
        <v>40000</v>
      </c>
      <c r="E35" s="147"/>
      <c r="F35" s="149"/>
    </row>
    <row r="36" spans="1:6" ht="30" customHeight="1">
      <c r="A36" s="144" t="s">
        <v>409</v>
      </c>
      <c r="B36" s="170" t="s">
        <v>402</v>
      </c>
      <c r="C36" s="166"/>
      <c r="D36" s="145">
        <v>8000</v>
      </c>
      <c r="E36" s="147"/>
      <c r="F36" s="146"/>
    </row>
    <row r="37" spans="1:6" ht="30" customHeight="1">
      <c r="A37" s="144" t="s">
        <v>410</v>
      </c>
      <c r="B37" s="170" t="s">
        <v>403</v>
      </c>
      <c r="C37" s="167"/>
      <c r="D37" s="145">
        <v>16000</v>
      </c>
      <c r="E37" s="147"/>
      <c r="F37" s="146"/>
    </row>
    <row r="38" spans="1:6" ht="30" customHeight="1">
      <c r="A38" s="144" t="s">
        <v>456</v>
      </c>
      <c r="B38" s="170" t="s">
        <v>404</v>
      </c>
      <c r="C38" s="167"/>
      <c r="D38" s="145">
        <v>170000</v>
      </c>
      <c r="E38" s="147"/>
      <c r="F38" s="146"/>
    </row>
    <row r="39" spans="1:6" ht="30" customHeight="1">
      <c r="A39" s="144" t="s">
        <v>457</v>
      </c>
      <c r="B39" s="170" t="s">
        <v>411</v>
      </c>
      <c r="C39" s="167"/>
      <c r="D39" s="145">
        <v>40000</v>
      </c>
      <c r="E39" s="147"/>
      <c r="F39" s="146"/>
    </row>
    <row r="40" spans="1:6" ht="30" customHeight="1">
      <c r="A40" s="144"/>
      <c r="B40" s="170"/>
      <c r="C40" s="167"/>
      <c r="D40" s="145"/>
      <c r="E40" s="147"/>
      <c r="F40" s="146"/>
    </row>
    <row r="41" spans="1:6" ht="30" customHeight="1">
      <c r="A41" s="144"/>
      <c r="B41" s="170"/>
      <c r="C41" s="167"/>
      <c r="D41" s="145"/>
      <c r="E41" s="147"/>
      <c r="F41" s="146"/>
    </row>
    <row r="42" spans="1:6" ht="30" customHeight="1">
      <c r="A42" s="142" t="s">
        <v>8</v>
      </c>
      <c r="B42" s="275" t="s">
        <v>365</v>
      </c>
      <c r="C42" s="275"/>
      <c r="D42" s="141">
        <f>SUM(D43:D45)</f>
        <v>420000</v>
      </c>
      <c r="E42" s="143"/>
      <c r="F42" s="143"/>
    </row>
    <row r="43" spans="1:6" ht="30" customHeight="1">
      <c r="A43" s="144" t="s">
        <v>320</v>
      </c>
      <c r="B43" s="170" t="s">
        <v>412</v>
      </c>
      <c r="C43" s="167"/>
      <c r="D43" s="145">
        <v>330000</v>
      </c>
      <c r="E43" s="143"/>
      <c r="F43" s="143"/>
    </row>
    <row r="44" spans="1:6" ht="30" customHeight="1">
      <c r="A44" s="144" t="s">
        <v>321</v>
      </c>
      <c r="B44" s="170" t="s">
        <v>458</v>
      </c>
      <c r="C44" s="167"/>
      <c r="D44" s="145">
        <v>45000</v>
      </c>
      <c r="E44" s="143"/>
      <c r="F44" s="143"/>
    </row>
    <row r="45" spans="1:6" ht="30" customHeight="1">
      <c r="A45" s="144" t="s">
        <v>322</v>
      </c>
      <c r="B45" s="170" t="s">
        <v>459</v>
      </c>
      <c r="C45" s="167"/>
      <c r="D45" s="145">
        <v>45000</v>
      </c>
      <c r="E45" s="143"/>
      <c r="F45" s="143"/>
    </row>
    <row r="46" spans="1:6" ht="30" customHeight="1">
      <c r="A46" s="144"/>
      <c r="B46" s="170"/>
      <c r="C46" s="167"/>
      <c r="D46" s="145"/>
      <c r="E46" s="143"/>
      <c r="F46" s="143"/>
    </row>
    <row r="47" spans="1:6" ht="30" customHeight="1">
      <c r="A47" s="144"/>
      <c r="B47" s="171"/>
      <c r="C47" s="167"/>
      <c r="D47" s="145"/>
      <c r="E47" s="143"/>
      <c r="F47" s="143"/>
    </row>
    <row r="48" spans="1:6" ht="30" customHeight="1">
      <c r="A48" s="142" t="s">
        <v>9</v>
      </c>
      <c r="B48" s="275" t="s">
        <v>366</v>
      </c>
      <c r="C48" s="275"/>
      <c r="D48" s="141">
        <v>50000</v>
      </c>
      <c r="E48" s="143"/>
      <c r="F48" s="143"/>
    </row>
    <row r="49" spans="1:6" ht="30" customHeight="1">
      <c r="A49" s="144" t="s">
        <v>323</v>
      </c>
      <c r="B49" s="170" t="s">
        <v>413</v>
      </c>
      <c r="C49" s="166"/>
      <c r="D49" s="145">
        <v>50000</v>
      </c>
      <c r="E49" s="143"/>
      <c r="F49" s="143"/>
    </row>
    <row r="50" spans="1:6" ht="30" customHeight="1">
      <c r="A50" s="144"/>
      <c r="B50" s="170"/>
      <c r="C50" s="166"/>
      <c r="D50" s="145"/>
      <c r="E50" s="143"/>
      <c r="F50" s="143"/>
    </row>
    <row r="51" spans="1:6" ht="30" customHeight="1">
      <c r="A51" s="144"/>
      <c r="B51" s="170"/>
      <c r="C51" s="166"/>
      <c r="D51" s="145"/>
      <c r="E51" s="143"/>
      <c r="F51" s="143"/>
    </row>
    <row r="52" spans="1:6" ht="30" customHeight="1">
      <c r="A52" s="142" t="s">
        <v>113</v>
      </c>
      <c r="B52" s="277" t="s">
        <v>367</v>
      </c>
      <c r="C52" s="283"/>
      <c r="D52" s="141">
        <f>SUM(D53)</f>
        <v>17500</v>
      </c>
      <c r="E52" s="143"/>
      <c r="F52" s="146"/>
    </row>
    <row r="53" spans="1:6" s="30" customFormat="1" ht="30" customHeight="1">
      <c r="A53" s="144" t="s">
        <v>114</v>
      </c>
      <c r="B53" s="169" t="s">
        <v>460</v>
      </c>
      <c r="C53" s="166"/>
      <c r="D53" s="145">
        <v>17500</v>
      </c>
      <c r="E53" s="147"/>
      <c r="F53" s="143"/>
    </row>
    <row r="54" spans="1:6" s="30" customFormat="1" ht="30" customHeight="1">
      <c r="A54" s="144"/>
      <c r="B54" s="169"/>
      <c r="C54" s="166"/>
      <c r="D54" s="145"/>
      <c r="E54" s="147"/>
      <c r="F54" s="143"/>
    </row>
    <row r="55" spans="1:6" s="30" customFormat="1" ht="30" customHeight="1">
      <c r="A55" s="144"/>
      <c r="B55" s="169"/>
      <c r="C55" s="166"/>
      <c r="D55" s="145"/>
      <c r="E55" s="147"/>
      <c r="F55" s="143"/>
    </row>
    <row r="56" spans="1:6" ht="30" customHeight="1">
      <c r="A56" s="142" t="s">
        <v>14</v>
      </c>
      <c r="B56" s="275" t="s">
        <v>369</v>
      </c>
      <c r="C56" s="275"/>
      <c r="D56" s="141">
        <f>SUM(D57:D60)</f>
        <v>51000</v>
      </c>
      <c r="E56" s="148"/>
      <c r="F56" s="148"/>
    </row>
    <row r="57" spans="1:6" ht="30" customHeight="1">
      <c r="A57" s="150" t="s">
        <v>417</v>
      </c>
      <c r="B57" s="170" t="s">
        <v>414</v>
      </c>
      <c r="C57" s="167"/>
      <c r="D57" s="145">
        <v>23000</v>
      </c>
      <c r="E57" s="148"/>
      <c r="F57" s="148"/>
    </row>
    <row r="58" spans="1:6" ht="30" customHeight="1">
      <c r="A58" s="150" t="s">
        <v>418</v>
      </c>
      <c r="B58" s="169" t="s">
        <v>118</v>
      </c>
      <c r="C58" s="172"/>
      <c r="D58" s="145">
        <v>8000</v>
      </c>
      <c r="E58" s="148"/>
      <c r="F58" s="149"/>
    </row>
    <row r="59" spans="1:6" s="30" customFormat="1" ht="30" customHeight="1">
      <c r="A59" s="150" t="s">
        <v>419</v>
      </c>
      <c r="B59" s="169" t="s">
        <v>415</v>
      </c>
      <c r="C59" s="167"/>
      <c r="D59" s="145">
        <v>6000</v>
      </c>
      <c r="E59" s="151"/>
      <c r="F59" s="148"/>
    </row>
    <row r="60" spans="1:6" ht="30" customHeight="1">
      <c r="A60" s="150" t="s">
        <v>420</v>
      </c>
      <c r="B60" s="169" t="s">
        <v>416</v>
      </c>
      <c r="C60" s="166"/>
      <c r="D60" s="145">
        <v>14000</v>
      </c>
      <c r="E60" s="143"/>
      <c r="F60" s="149"/>
    </row>
    <row r="61" spans="1:6" ht="30" customHeight="1">
      <c r="A61" s="150"/>
      <c r="B61" s="137"/>
      <c r="C61" s="167"/>
      <c r="D61" s="145"/>
      <c r="E61" s="151"/>
      <c r="F61" s="149"/>
    </row>
    <row r="62" spans="1:6" ht="30" customHeight="1">
      <c r="A62" s="150"/>
      <c r="B62" s="169"/>
      <c r="C62" s="167"/>
      <c r="D62" s="145"/>
      <c r="E62" s="151"/>
      <c r="F62" s="149"/>
    </row>
    <row r="63" spans="1:6" ht="30" customHeight="1">
      <c r="A63" s="142" t="s">
        <v>15</v>
      </c>
      <c r="B63" s="275" t="s">
        <v>370</v>
      </c>
      <c r="C63" s="275"/>
      <c r="D63" s="141">
        <f>SUM(D64:D65)</f>
        <v>130000</v>
      </c>
      <c r="E63" s="148"/>
      <c r="F63" s="149"/>
    </row>
    <row r="64" spans="1:6" s="30" customFormat="1" ht="30" customHeight="1">
      <c r="A64" s="144" t="s">
        <v>17</v>
      </c>
      <c r="B64" s="169" t="s">
        <v>461</v>
      </c>
      <c r="C64" s="167"/>
      <c r="D64" s="145">
        <v>60000</v>
      </c>
      <c r="E64" s="151"/>
      <c r="F64" s="148"/>
    </row>
    <row r="65" spans="1:6" ht="30" customHeight="1">
      <c r="A65" s="144" t="s">
        <v>335</v>
      </c>
      <c r="B65" s="169" t="s">
        <v>421</v>
      </c>
      <c r="C65" s="167"/>
      <c r="D65" s="145">
        <v>70000</v>
      </c>
      <c r="E65" s="151"/>
      <c r="F65" s="149"/>
    </row>
    <row r="66" spans="1:6" ht="30" customHeight="1">
      <c r="A66" s="150"/>
      <c r="B66" s="169"/>
      <c r="C66" s="167"/>
      <c r="D66" s="145"/>
      <c r="E66" s="147"/>
      <c r="F66" s="146"/>
    </row>
    <row r="67" spans="1:6" ht="30" customHeight="1">
      <c r="A67" s="150"/>
      <c r="B67" s="169"/>
      <c r="C67" s="167"/>
      <c r="D67" s="145"/>
      <c r="E67" s="147"/>
      <c r="F67" s="146"/>
    </row>
    <row r="68" spans="1:6" ht="30" customHeight="1">
      <c r="A68" s="142" t="s">
        <v>21</v>
      </c>
      <c r="B68" s="282" t="s">
        <v>463</v>
      </c>
      <c r="C68" s="282"/>
      <c r="D68" s="141">
        <f>SUM(D69:D73)</f>
        <v>58000</v>
      </c>
      <c r="E68" s="143"/>
      <c r="F68" s="143"/>
    </row>
    <row r="69" spans="1:6" ht="30" customHeight="1">
      <c r="A69" s="144" t="s">
        <v>34</v>
      </c>
      <c r="B69" s="170" t="s">
        <v>35</v>
      </c>
      <c r="C69" s="166"/>
      <c r="D69" s="145">
        <v>3500</v>
      </c>
      <c r="E69" s="147"/>
      <c r="F69" s="146"/>
    </row>
    <row r="70" spans="1:6" ht="30" customHeight="1">
      <c r="A70" s="150" t="s">
        <v>36</v>
      </c>
      <c r="B70" s="169" t="s">
        <v>37</v>
      </c>
      <c r="C70" s="166"/>
      <c r="D70" s="145">
        <v>8000</v>
      </c>
      <c r="E70" s="147"/>
      <c r="F70" s="146"/>
    </row>
    <row r="71" spans="1:6" ht="30" customHeight="1">
      <c r="A71" s="150" t="s">
        <v>38</v>
      </c>
      <c r="B71" s="169" t="s">
        <v>422</v>
      </c>
      <c r="C71" s="166"/>
      <c r="D71" s="145">
        <v>42000</v>
      </c>
      <c r="E71" s="147"/>
      <c r="F71" s="146"/>
    </row>
    <row r="72" spans="1:6" ht="30" customHeight="1">
      <c r="A72" s="150" t="s">
        <v>160</v>
      </c>
      <c r="B72" s="169" t="s">
        <v>462</v>
      </c>
      <c r="C72" s="166"/>
      <c r="D72" s="145">
        <v>4500</v>
      </c>
      <c r="E72" s="147"/>
      <c r="F72" s="146"/>
    </row>
    <row r="73" spans="1:6" ht="30" customHeight="1">
      <c r="A73" s="150"/>
      <c r="B73" s="169"/>
      <c r="C73" s="166"/>
      <c r="D73" s="145"/>
      <c r="E73" s="147"/>
      <c r="F73" s="146"/>
    </row>
    <row r="74" spans="1:6" ht="30" customHeight="1">
      <c r="A74" s="150"/>
      <c r="B74" s="169"/>
      <c r="C74" s="166"/>
      <c r="D74" s="145"/>
      <c r="E74" s="147"/>
      <c r="F74" s="146"/>
    </row>
    <row r="75" spans="1:6" ht="30" customHeight="1">
      <c r="A75" s="142" t="s">
        <v>33</v>
      </c>
      <c r="B75" s="275" t="s">
        <v>423</v>
      </c>
      <c r="C75" s="275"/>
      <c r="D75" s="141">
        <f>SUM(D76:D81)</f>
        <v>73000</v>
      </c>
      <c r="E75" s="143"/>
      <c r="F75" s="146"/>
    </row>
    <row r="76" spans="1:6" ht="30" customHeight="1">
      <c r="A76" s="144" t="s">
        <v>34</v>
      </c>
      <c r="B76" s="169" t="s">
        <v>424</v>
      </c>
      <c r="C76" s="166"/>
      <c r="D76" s="145">
        <v>16000</v>
      </c>
      <c r="E76" s="147"/>
      <c r="F76" s="146"/>
    </row>
    <row r="77" spans="1:6" ht="30" customHeight="1">
      <c r="A77" s="144" t="s">
        <v>36</v>
      </c>
      <c r="B77" s="169" t="s">
        <v>425</v>
      </c>
      <c r="C77" s="166"/>
      <c r="D77" s="145">
        <v>21500</v>
      </c>
      <c r="E77" s="147"/>
      <c r="F77" s="146"/>
    </row>
    <row r="78" spans="1:6" ht="30" customHeight="1">
      <c r="A78" s="144" t="s">
        <v>38</v>
      </c>
      <c r="B78" s="169" t="s">
        <v>426</v>
      </c>
      <c r="C78" s="166"/>
      <c r="D78" s="145">
        <v>3800</v>
      </c>
      <c r="E78" s="147"/>
      <c r="F78" s="146"/>
    </row>
    <row r="79" spans="1:6" ht="30" customHeight="1">
      <c r="A79" s="144" t="s">
        <v>160</v>
      </c>
      <c r="B79" s="169" t="s">
        <v>428</v>
      </c>
      <c r="C79" s="166"/>
      <c r="D79" s="145">
        <v>19530</v>
      </c>
      <c r="E79" s="147"/>
      <c r="F79" s="146"/>
    </row>
    <row r="80" spans="1:6" ht="30" customHeight="1">
      <c r="A80" s="144" t="s">
        <v>427</v>
      </c>
      <c r="B80" s="169" t="s">
        <v>429</v>
      </c>
      <c r="C80" s="166"/>
      <c r="D80" s="145">
        <v>9300</v>
      </c>
      <c r="E80" s="147"/>
      <c r="F80" s="146"/>
    </row>
    <row r="81" spans="1:6" ht="30" customHeight="1">
      <c r="A81" s="144" t="s">
        <v>430</v>
      </c>
      <c r="B81" s="169" t="s">
        <v>431</v>
      </c>
      <c r="C81" s="166"/>
      <c r="D81" s="145">
        <v>2870</v>
      </c>
      <c r="E81" s="147"/>
      <c r="F81" s="146"/>
    </row>
    <row r="82" spans="1:6" ht="30" customHeight="1">
      <c r="A82" s="144"/>
      <c r="B82" s="169"/>
      <c r="C82" s="166"/>
      <c r="D82" s="145"/>
      <c r="E82" s="147"/>
      <c r="F82" s="146"/>
    </row>
    <row r="83" spans="1:6" ht="30" customHeight="1">
      <c r="A83" s="144"/>
      <c r="B83" s="169"/>
      <c r="C83" s="166"/>
      <c r="D83" s="145"/>
      <c r="E83" s="147"/>
      <c r="F83" s="146"/>
    </row>
    <row r="84" spans="1:6" ht="30" customHeight="1">
      <c r="A84" s="142" t="s">
        <v>432</v>
      </c>
      <c r="B84" s="275" t="s">
        <v>373</v>
      </c>
      <c r="C84" s="275"/>
      <c r="D84" s="141">
        <f>SUM(D85:D86)</f>
        <v>22600</v>
      </c>
      <c r="E84" s="143"/>
      <c r="F84" s="143"/>
    </row>
    <row r="85" spans="1:6" ht="30" customHeight="1">
      <c r="A85" s="144" t="s">
        <v>41</v>
      </c>
      <c r="B85" s="169" t="s">
        <v>464</v>
      </c>
      <c r="C85" s="166"/>
      <c r="D85" s="145">
        <v>21400</v>
      </c>
      <c r="E85" s="147"/>
      <c r="F85" s="146"/>
    </row>
    <row r="86" spans="1:6" s="30" customFormat="1" ht="30" customHeight="1">
      <c r="A86" s="144" t="s">
        <v>434</v>
      </c>
      <c r="B86" s="169" t="s">
        <v>433</v>
      </c>
      <c r="C86" s="166"/>
      <c r="D86" s="145">
        <v>1200</v>
      </c>
      <c r="E86" s="147"/>
      <c r="F86" s="143"/>
    </row>
    <row r="87" spans="1:6" s="30" customFormat="1" ht="30" customHeight="1">
      <c r="A87" s="144"/>
      <c r="B87" s="169"/>
      <c r="C87" s="166"/>
      <c r="D87" s="145"/>
      <c r="E87" s="147"/>
      <c r="F87" s="143"/>
    </row>
    <row r="88" spans="1:6" s="30" customFormat="1" ht="30" customHeight="1">
      <c r="A88" s="144"/>
      <c r="B88" s="169"/>
      <c r="C88" s="166"/>
      <c r="D88" s="145"/>
      <c r="E88" s="147"/>
      <c r="F88" s="143"/>
    </row>
    <row r="89" spans="1:6" ht="30" customHeight="1">
      <c r="A89" s="142" t="s">
        <v>435</v>
      </c>
      <c r="B89" s="275" t="s">
        <v>438</v>
      </c>
      <c r="C89" s="275"/>
      <c r="D89" s="141">
        <f>SUM(D90:D94)</f>
        <v>14000</v>
      </c>
      <c r="E89" s="143"/>
      <c r="F89" s="146"/>
    </row>
    <row r="90" spans="1:6" ht="30" customHeight="1">
      <c r="A90" s="144" t="s">
        <v>43</v>
      </c>
      <c r="B90" s="169" t="s">
        <v>439</v>
      </c>
      <c r="C90" s="167"/>
      <c r="D90" s="145">
        <v>5300</v>
      </c>
      <c r="E90" s="147"/>
      <c r="F90" s="146"/>
    </row>
    <row r="91" spans="1:6" s="30" customFormat="1" ht="30" customHeight="1">
      <c r="A91" s="144" t="s">
        <v>337</v>
      </c>
      <c r="B91" s="169" t="s">
        <v>467</v>
      </c>
      <c r="C91" s="167"/>
      <c r="D91" s="145">
        <v>920</v>
      </c>
      <c r="E91" s="147"/>
      <c r="F91" s="143"/>
    </row>
    <row r="92" spans="1:6" s="30" customFormat="1" ht="30" customHeight="1">
      <c r="A92" s="144" t="s">
        <v>465</v>
      </c>
      <c r="B92" s="169" t="s">
        <v>468</v>
      </c>
      <c r="C92" s="167"/>
      <c r="D92" s="145">
        <v>1960</v>
      </c>
      <c r="E92" s="147"/>
      <c r="F92" s="143"/>
    </row>
    <row r="93" spans="1:6" s="30" customFormat="1" ht="30" customHeight="1">
      <c r="A93" s="144" t="s">
        <v>466</v>
      </c>
      <c r="B93" s="169" t="s">
        <v>440</v>
      </c>
      <c r="C93" s="167"/>
      <c r="D93" s="145">
        <v>4740</v>
      </c>
      <c r="E93" s="147"/>
      <c r="F93" s="143"/>
    </row>
    <row r="94" spans="1:6" s="30" customFormat="1" ht="30" customHeight="1">
      <c r="A94" s="144" t="s">
        <v>469</v>
      </c>
      <c r="B94" s="169" t="s">
        <v>470</v>
      </c>
      <c r="C94" s="167"/>
      <c r="D94" s="145">
        <v>1080</v>
      </c>
      <c r="E94" s="147"/>
      <c r="F94" s="143"/>
    </row>
    <row r="95" spans="1:6" s="30" customFormat="1" ht="30" customHeight="1">
      <c r="A95" s="144"/>
      <c r="B95" s="169"/>
      <c r="C95" s="167"/>
      <c r="D95" s="145"/>
      <c r="E95" s="147"/>
      <c r="F95" s="143"/>
    </row>
    <row r="96" spans="1:6" s="30" customFormat="1" ht="30" customHeight="1">
      <c r="A96" s="144"/>
      <c r="B96" s="169"/>
      <c r="C96" s="167"/>
      <c r="D96" s="145"/>
      <c r="E96" s="147"/>
      <c r="F96" s="143"/>
    </row>
    <row r="97" spans="1:6" s="30" customFormat="1" ht="30" customHeight="1">
      <c r="A97" s="142" t="s">
        <v>45</v>
      </c>
      <c r="B97" s="277" t="s">
        <v>378</v>
      </c>
      <c r="C97" s="281"/>
      <c r="D97" s="141">
        <f>SUM(D98)</f>
        <v>3000</v>
      </c>
      <c r="E97" s="147"/>
      <c r="F97" s="143"/>
    </row>
    <row r="98" spans="1:6" s="30" customFormat="1" ht="30" customHeight="1">
      <c r="A98" s="144" t="s">
        <v>471</v>
      </c>
      <c r="B98" s="173" t="s">
        <v>50</v>
      </c>
      <c r="C98" s="178"/>
      <c r="D98" s="145">
        <v>3000</v>
      </c>
      <c r="E98" s="147"/>
      <c r="F98" s="143"/>
    </row>
    <row r="99" spans="1:6" s="30" customFormat="1" ht="30" customHeight="1">
      <c r="A99" s="144"/>
      <c r="B99" s="169"/>
      <c r="C99" s="167"/>
      <c r="D99" s="145"/>
      <c r="E99" s="147"/>
      <c r="F99" s="143"/>
    </row>
    <row r="100" spans="1:6" s="30" customFormat="1" ht="30" customHeight="1">
      <c r="A100" s="144"/>
      <c r="B100" s="169"/>
      <c r="C100" s="167"/>
      <c r="D100" s="145"/>
      <c r="E100" s="147"/>
      <c r="F100" s="143"/>
    </row>
    <row r="101" spans="1:6" ht="30" customHeight="1">
      <c r="A101" s="142" t="s">
        <v>46</v>
      </c>
      <c r="B101" s="275" t="s">
        <v>374</v>
      </c>
      <c r="C101" s="275"/>
      <c r="D101" s="141">
        <f>SUM(D102:D104)</f>
        <v>40000</v>
      </c>
      <c r="E101" s="143"/>
      <c r="F101" s="146"/>
    </row>
    <row r="102" spans="1:6" ht="30" customHeight="1">
      <c r="A102" s="144" t="s">
        <v>436</v>
      </c>
      <c r="B102" s="169" t="s">
        <v>53</v>
      </c>
      <c r="C102" s="166"/>
      <c r="D102" s="145">
        <v>12000</v>
      </c>
      <c r="E102" s="147"/>
      <c r="F102" s="146"/>
    </row>
    <row r="103" spans="1:6" ht="30" customHeight="1">
      <c r="A103" s="144" t="s">
        <v>437</v>
      </c>
      <c r="B103" s="169" t="s">
        <v>55</v>
      </c>
      <c r="C103" s="166"/>
      <c r="D103" s="145">
        <v>700</v>
      </c>
      <c r="E103" s="147"/>
      <c r="F103" s="143"/>
    </row>
    <row r="104" spans="1:6" s="30" customFormat="1" ht="30" customHeight="1">
      <c r="A104" s="144" t="s">
        <v>441</v>
      </c>
      <c r="B104" s="169" t="s">
        <v>472</v>
      </c>
      <c r="C104" s="166"/>
      <c r="D104" s="145">
        <v>27300</v>
      </c>
      <c r="E104" s="147"/>
      <c r="F104" s="146"/>
    </row>
    <row r="105" spans="1:6" s="30" customFormat="1" ht="30" customHeight="1">
      <c r="A105" s="144"/>
      <c r="B105" s="169"/>
      <c r="C105" s="166"/>
      <c r="D105" s="145"/>
      <c r="E105" s="147"/>
      <c r="F105" s="146"/>
    </row>
    <row r="106" spans="1:6" s="30" customFormat="1" ht="30" customHeight="1">
      <c r="A106" s="144"/>
      <c r="B106" s="169"/>
      <c r="C106" s="166"/>
      <c r="D106" s="145"/>
      <c r="E106" s="147"/>
      <c r="F106" s="146"/>
    </row>
    <row r="107" spans="1:6" ht="30" customHeight="1">
      <c r="A107" s="142" t="s">
        <v>473</v>
      </c>
      <c r="B107" s="275" t="s">
        <v>376</v>
      </c>
      <c r="C107" s="275"/>
      <c r="D107" s="141">
        <f>SUM(D108)</f>
        <v>5000</v>
      </c>
      <c r="E107" s="143"/>
      <c r="F107" s="146"/>
    </row>
    <row r="108" spans="1:6" ht="30" customHeight="1">
      <c r="A108" s="144" t="s">
        <v>48</v>
      </c>
      <c r="B108" s="170" t="s">
        <v>61</v>
      </c>
      <c r="C108" s="167"/>
      <c r="D108" s="145">
        <v>5000</v>
      </c>
      <c r="E108" s="147"/>
      <c r="F108" s="146"/>
    </row>
    <row r="109" spans="1:6" ht="30" customHeight="1">
      <c r="A109" s="144" t="s">
        <v>338</v>
      </c>
      <c r="B109" s="170"/>
      <c r="C109" s="166"/>
      <c r="D109" s="145"/>
      <c r="E109" s="147"/>
      <c r="F109" s="143"/>
    </row>
    <row r="110" spans="1:6" ht="30" customHeight="1">
      <c r="A110" s="150"/>
      <c r="B110" s="169"/>
      <c r="C110" s="167"/>
      <c r="D110" s="145"/>
      <c r="E110" s="147"/>
      <c r="F110" s="143"/>
    </row>
    <row r="111" spans="1:6" ht="30" customHeight="1">
      <c r="A111" s="150"/>
      <c r="B111" s="169"/>
      <c r="C111" s="167"/>
      <c r="D111" s="145"/>
      <c r="E111" s="147"/>
      <c r="F111" s="143"/>
    </row>
    <row r="112" spans="1:6" s="30" customFormat="1" ht="30" customHeight="1">
      <c r="A112" s="142" t="s">
        <v>474</v>
      </c>
      <c r="B112" s="279" t="s">
        <v>442</v>
      </c>
      <c r="C112" s="280"/>
      <c r="D112" s="141">
        <f>SUM(D113)</f>
        <v>1440</v>
      </c>
      <c r="E112" s="143"/>
      <c r="F112" s="146"/>
    </row>
    <row r="113" spans="1:6" ht="30" customHeight="1">
      <c r="A113" s="152" t="s">
        <v>52</v>
      </c>
      <c r="B113" s="175" t="s">
        <v>443</v>
      </c>
      <c r="C113" s="166"/>
      <c r="D113" s="145">
        <v>1440</v>
      </c>
      <c r="E113" s="147"/>
      <c r="F113" s="146"/>
    </row>
    <row r="114" spans="1:6" ht="30" customHeight="1">
      <c r="A114" s="152" t="s">
        <v>54</v>
      </c>
      <c r="B114" s="175"/>
      <c r="C114" s="166"/>
      <c r="D114" s="145"/>
      <c r="E114" s="147"/>
      <c r="F114" s="143"/>
    </row>
    <row r="115" spans="1:6" s="30" customFormat="1" ht="30" customHeight="1">
      <c r="A115" s="152"/>
      <c r="B115" s="170"/>
      <c r="C115" s="166"/>
      <c r="D115" s="145"/>
      <c r="E115" s="147"/>
      <c r="F115" s="146"/>
    </row>
    <row r="116" spans="1:6" ht="30" customHeight="1">
      <c r="A116" s="152"/>
      <c r="B116" s="170"/>
      <c r="C116" s="166"/>
      <c r="D116" s="145"/>
      <c r="E116" s="147"/>
      <c r="F116" s="146"/>
    </row>
    <row r="117" spans="1:6" ht="30" customHeight="1">
      <c r="A117" s="142" t="s">
        <v>339</v>
      </c>
      <c r="B117" s="277" t="s">
        <v>379</v>
      </c>
      <c r="C117" s="284"/>
      <c r="D117" s="141">
        <f>SUM(D118:D119)</f>
        <v>20000</v>
      </c>
      <c r="E117" s="147"/>
      <c r="F117" s="146"/>
    </row>
    <row r="118" spans="1:6" ht="30" customHeight="1">
      <c r="A118" s="152" t="s">
        <v>58</v>
      </c>
      <c r="B118" s="170" t="s">
        <v>444</v>
      </c>
      <c r="C118" s="180"/>
      <c r="D118" s="145">
        <v>14000</v>
      </c>
      <c r="E118" s="147"/>
      <c r="F118" s="146"/>
    </row>
    <row r="119" spans="1:6" ht="30" customHeight="1">
      <c r="A119" s="152" t="s">
        <v>59</v>
      </c>
      <c r="B119" s="173" t="s">
        <v>445</v>
      </c>
      <c r="C119" s="180"/>
      <c r="D119" s="145">
        <v>6000</v>
      </c>
      <c r="E119" s="147"/>
      <c r="F119" s="146"/>
    </row>
    <row r="120" spans="1:6" ht="30" customHeight="1">
      <c r="A120" s="142"/>
      <c r="B120" s="177"/>
      <c r="C120" s="180"/>
      <c r="D120" s="145"/>
      <c r="E120" s="147"/>
      <c r="F120" s="146"/>
    </row>
    <row r="121" spans="1:6" ht="30" customHeight="1">
      <c r="A121" s="152"/>
      <c r="B121" s="170"/>
      <c r="C121" s="166"/>
      <c r="D121" s="145"/>
      <c r="E121" s="147"/>
      <c r="F121" s="146"/>
    </row>
    <row r="122" spans="1:6" ht="30" customHeight="1">
      <c r="A122" s="153" t="s">
        <v>475</v>
      </c>
      <c r="B122" s="275" t="s">
        <v>446</v>
      </c>
      <c r="C122" s="275"/>
      <c r="D122" s="141">
        <f>SUM(D123)</f>
        <v>8000</v>
      </c>
      <c r="E122" s="143"/>
      <c r="F122" s="143"/>
    </row>
    <row r="123" spans="1:6" ht="30" customHeight="1">
      <c r="A123" s="152" t="s">
        <v>60</v>
      </c>
      <c r="B123" s="170" t="s">
        <v>476</v>
      </c>
      <c r="C123" s="179"/>
      <c r="D123" s="145">
        <v>8000</v>
      </c>
      <c r="E123" s="143"/>
      <c r="F123" s="143"/>
    </row>
    <row r="124" spans="1:6" ht="30" customHeight="1">
      <c r="A124" s="153"/>
      <c r="B124" s="177"/>
      <c r="C124" s="179"/>
      <c r="D124" s="141"/>
      <c r="E124" s="143"/>
      <c r="F124" s="143"/>
    </row>
    <row r="125" spans="1:6" ht="30" customHeight="1">
      <c r="A125" s="153" t="s">
        <v>66</v>
      </c>
      <c r="B125" s="275" t="s">
        <v>477</v>
      </c>
      <c r="C125" s="275"/>
      <c r="D125" s="141">
        <f>SUM(D126)</f>
        <v>500</v>
      </c>
      <c r="E125" s="143"/>
      <c r="F125" s="143"/>
    </row>
    <row r="126" spans="1:6" ht="30" customHeight="1">
      <c r="A126" s="152" t="s">
        <v>67</v>
      </c>
      <c r="B126" s="170" t="s">
        <v>478</v>
      </c>
      <c r="C126" s="179"/>
      <c r="D126" s="145">
        <v>500</v>
      </c>
      <c r="E126" s="143"/>
      <c r="F126" s="143"/>
    </row>
    <row r="127" spans="1:6" ht="30" customHeight="1">
      <c r="A127" s="153"/>
      <c r="B127" s="177"/>
      <c r="C127" s="179"/>
      <c r="D127" s="141"/>
      <c r="E127" s="143"/>
      <c r="F127" s="143"/>
    </row>
    <row r="128" spans="1:6" ht="30" customHeight="1">
      <c r="A128" s="153" t="s">
        <v>345</v>
      </c>
      <c r="B128" s="275" t="s">
        <v>119</v>
      </c>
      <c r="C128" s="275"/>
      <c r="D128" s="141">
        <f>SUM(D129)</f>
        <v>5000</v>
      </c>
      <c r="E128" s="143"/>
      <c r="F128" s="146"/>
    </row>
    <row r="129" spans="1:6" ht="30" customHeight="1">
      <c r="A129" s="155" t="s">
        <v>71</v>
      </c>
      <c r="B129" s="169" t="s">
        <v>447</v>
      </c>
      <c r="C129" s="166"/>
      <c r="D129" s="145">
        <v>5000</v>
      </c>
      <c r="E129" s="147"/>
      <c r="F129" s="143"/>
    </row>
    <row r="130" spans="1:6" ht="30" customHeight="1">
      <c r="A130" s="155"/>
      <c r="B130" s="169"/>
      <c r="C130" s="166"/>
      <c r="D130" s="145"/>
      <c r="E130" s="147"/>
      <c r="F130" s="146"/>
    </row>
    <row r="131" spans="1:6" ht="30" customHeight="1">
      <c r="A131" s="155"/>
      <c r="B131" s="169"/>
      <c r="C131" s="166"/>
      <c r="D131" s="145"/>
      <c r="E131" s="147"/>
      <c r="F131" s="146"/>
    </row>
    <row r="132" spans="1:6" ht="30" customHeight="1">
      <c r="A132" s="153" t="s">
        <v>350</v>
      </c>
      <c r="B132" s="275" t="s">
        <v>120</v>
      </c>
      <c r="C132" s="275"/>
      <c r="D132" s="141"/>
      <c r="E132" s="143"/>
      <c r="F132" s="146"/>
    </row>
    <row r="133" spans="1:6" ht="30" customHeight="1">
      <c r="A133" s="182"/>
      <c r="B133" s="177"/>
      <c r="C133" s="179"/>
      <c r="D133" s="141"/>
      <c r="E133" s="143"/>
      <c r="F133" s="146"/>
    </row>
    <row r="134" spans="1:6" ht="30" customHeight="1">
      <c r="A134" s="161"/>
      <c r="B134" s="173"/>
      <c r="C134" s="166"/>
      <c r="D134" s="145"/>
      <c r="E134" s="147"/>
      <c r="F134" s="146"/>
    </row>
    <row r="135" spans="1:6" ht="30" customHeight="1">
      <c r="A135" s="153" t="s">
        <v>351</v>
      </c>
      <c r="B135" s="275" t="s">
        <v>138</v>
      </c>
      <c r="C135" s="275"/>
      <c r="D135" s="141"/>
      <c r="E135" s="143"/>
      <c r="F135" s="149"/>
    </row>
    <row r="136" spans="2:6" ht="30" customHeight="1">
      <c r="B136" s="173"/>
      <c r="C136" s="166"/>
      <c r="D136" s="145"/>
      <c r="E136" s="154"/>
      <c r="F136" s="149"/>
    </row>
    <row r="137" spans="1:6" ht="30" customHeight="1">
      <c r="A137" s="153"/>
      <c r="B137" s="173"/>
      <c r="C137" s="166"/>
      <c r="D137" s="145"/>
      <c r="E137" s="154"/>
      <c r="F137" s="149"/>
    </row>
    <row r="138" spans="1:6" ht="30" customHeight="1">
      <c r="A138" s="153" t="s">
        <v>75</v>
      </c>
      <c r="B138" s="275" t="s">
        <v>121</v>
      </c>
      <c r="C138" s="275"/>
      <c r="D138" s="141"/>
      <c r="E138" s="143"/>
      <c r="F138" s="149"/>
    </row>
    <row r="139" spans="1:6" ht="30" customHeight="1">
      <c r="A139" s="153"/>
      <c r="B139" s="177"/>
      <c r="C139" s="179"/>
      <c r="D139" s="141"/>
      <c r="E139" s="143"/>
      <c r="F139" s="149"/>
    </row>
    <row r="140" spans="1:6" ht="30" customHeight="1">
      <c r="A140" s="161"/>
      <c r="B140" s="173"/>
      <c r="C140" s="166"/>
      <c r="D140" s="145"/>
      <c r="E140" s="147"/>
      <c r="F140" s="148"/>
    </row>
    <row r="141" spans="1:6" s="30" customFormat="1" ht="30" customHeight="1">
      <c r="A141" s="153" t="s">
        <v>76</v>
      </c>
      <c r="B141" s="276" t="s">
        <v>318</v>
      </c>
      <c r="C141" s="276"/>
      <c r="D141" s="141"/>
      <c r="E141" s="143"/>
      <c r="F141" s="149"/>
    </row>
    <row r="142" spans="1:6" s="30" customFormat="1" ht="30" customHeight="1">
      <c r="A142" s="153"/>
      <c r="B142" s="181"/>
      <c r="C142" s="183"/>
      <c r="D142" s="141"/>
      <c r="E142" s="143"/>
      <c r="F142" s="149"/>
    </row>
    <row r="143" spans="1:6" ht="30" customHeight="1">
      <c r="A143" s="161"/>
      <c r="B143" s="173"/>
      <c r="C143" s="167"/>
      <c r="D143" s="145"/>
      <c r="E143" s="147"/>
      <c r="F143" s="149"/>
    </row>
    <row r="144" spans="1:6" ht="30" customHeight="1">
      <c r="A144" s="153" t="s">
        <v>77</v>
      </c>
      <c r="B144" s="277" t="s">
        <v>122</v>
      </c>
      <c r="C144" s="278"/>
      <c r="D144" s="141">
        <f>SUM(D145:D146)</f>
        <v>100000</v>
      </c>
      <c r="E144" s="143"/>
      <c r="F144" s="148"/>
    </row>
    <row r="145" spans="1:6" ht="30" customHeight="1">
      <c r="A145" s="152" t="s">
        <v>78</v>
      </c>
      <c r="B145" s="173" t="s">
        <v>448</v>
      </c>
      <c r="C145" s="167"/>
      <c r="D145" s="145">
        <v>50000</v>
      </c>
      <c r="E145" s="143"/>
      <c r="F145" s="148"/>
    </row>
    <row r="146" spans="1:6" ht="30" customHeight="1">
      <c r="A146" s="152" t="s">
        <v>479</v>
      </c>
      <c r="B146" s="173" t="s">
        <v>449</v>
      </c>
      <c r="C146" s="166"/>
      <c r="D146" s="145">
        <v>50000</v>
      </c>
      <c r="E146" s="148"/>
      <c r="F146" s="148"/>
    </row>
    <row r="147" spans="1:6" s="30" customFormat="1" ht="30" customHeight="1">
      <c r="A147" s="152"/>
      <c r="B147" s="173"/>
      <c r="C147" s="166"/>
      <c r="D147" s="145"/>
      <c r="E147" s="143"/>
      <c r="F147" s="148"/>
    </row>
    <row r="148" spans="1:6" s="30" customFormat="1" ht="30" customHeight="1">
      <c r="A148" s="152"/>
      <c r="B148" s="173"/>
      <c r="C148" s="166"/>
      <c r="D148" s="145"/>
      <c r="E148" s="146"/>
      <c r="F148" s="148"/>
    </row>
    <row r="149" spans="1:6" s="30" customFormat="1" ht="30" customHeight="1">
      <c r="A149" s="153" t="s">
        <v>150</v>
      </c>
      <c r="B149" s="275" t="s">
        <v>450</v>
      </c>
      <c r="C149" s="275"/>
      <c r="D149" s="141">
        <f>SUM(D150)</f>
        <v>24000</v>
      </c>
      <c r="E149" s="151"/>
      <c r="F149" s="156"/>
    </row>
    <row r="150" spans="1:6" s="30" customFormat="1" ht="30" customHeight="1">
      <c r="A150" s="152" t="s">
        <v>151</v>
      </c>
      <c r="B150" s="170" t="s">
        <v>480</v>
      </c>
      <c r="C150" s="183"/>
      <c r="D150" s="145">
        <v>24000</v>
      </c>
      <c r="E150" s="151"/>
      <c r="F150" s="156"/>
    </row>
    <row r="151" spans="1:6" s="30" customFormat="1" ht="30" customHeight="1">
      <c r="A151" s="153"/>
      <c r="B151" s="181"/>
      <c r="C151" s="183"/>
      <c r="D151" s="141"/>
      <c r="E151" s="151"/>
      <c r="F151" s="156"/>
    </row>
    <row r="152" spans="1:6" ht="30" customHeight="1">
      <c r="A152" s="152"/>
      <c r="B152" s="174"/>
      <c r="C152" s="166"/>
      <c r="D152" s="157"/>
      <c r="E152" s="148"/>
      <c r="F152" s="149"/>
    </row>
    <row r="153" spans="1:6" ht="30" customHeight="1">
      <c r="A153" s="153"/>
      <c r="B153" s="174" t="s">
        <v>79</v>
      </c>
      <c r="C153" s="166"/>
      <c r="D153" s="141">
        <f>SUM(D12,D23,D42,D48,D52,D56,D63,D68,D75,D84,D89,D97,D101,D107,D112,D117,D122,D125,D128,D144,D149)</f>
        <v>2076040</v>
      </c>
      <c r="E153" s="158"/>
      <c r="F153" s="149"/>
    </row>
    <row r="154" spans="1:6" ht="30" customHeight="1">
      <c r="A154" s="152"/>
      <c r="B154" s="173"/>
      <c r="C154" s="166"/>
      <c r="D154" s="159"/>
      <c r="E154" s="160"/>
      <c r="F154" s="149"/>
    </row>
    <row r="155" spans="1:6" s="30" customFormat="1" ht="30" customHeight="1">
      <c r="A155" s="152"/>
      <c r="B155" s="173"/>
      <c r="C155" s="166"/>
      <c r="D155" s="159"/>
      <c r="E155" s="160"/>
      <c r="F155" s="148"/>
    </row>
    <row r="159" ht="15">
      <c r="B159" s="16" t="s">
        <v>481</v>
      </c>
    </row>
    <row r="162" spans="2:3" ht="15">
      <c r="B162" s="16" t="s">
        <v>482</v>
      </c>
      <c r="C162" s="191" t="s">
        <v>483</v>
      </c>
    </row>
    <row r="165" spans="2:3" ht="15">
      <c r="B165" s="16" t="s">
        <v>484</v>
      </c>
      <c r="C165" s="191" t="s">
        <v>485</v>
      </c>
    </row>
  </sheetData>
  <sheetProtection/>
  <mergeCells count="31">
    <mergeCell ref="B12:C12"/>
    <mergeCell ref="B23:C23"/>
    <mergeCell ref="B42:C42"/>
    <mergeCell ref="E8:F8"/>
    <mergeCell ref="B11:C11"/>
    <mergeCell ref="A6:F6"/>
    <mergeCell ref="D8:D9"/>
    <mergeCell ref="A8:A9"/>
    <mergeCell ref="B8:B9"/>
    <mergeCell ref="B56:C56"/>
    <mergeCell ref="B48:C48"/>
    <mergeCell ref="B63:C63"/>
    <mergeCell ref="B68:C68"/>
    <mergeCell ref="B52:C52"/>
    <mergeCell ref="B117:C117"/>
    <mergeCell ref="B112:C112"/>
    <mergeCell ref="B107:C107"/>
    <mergeCell ref="B75:C75"/>
    <mergeCell ref="B84:C84"/>
    <mergeCell ref="B89:C89"/>
    <mergeCell ref="B101:C101"/>
    <mergeCell ref="B97:C97"/>
    <mergeCell ref="B149:C149"/>
    <mergeCell ref="B122:C122"/>
    <mergeCell ref="B128:C128"/>
    <mergeCell ref="B132:C132"/>
    <mergeCell ref="B135:C135"/>
    <mergeCell ref="B138:C138"/>
    <mergeCell ref="B141:C141"/>
    <mergeCell ref="B144:C144"/>
    <mergeCell ref="B125:C125"/>
  </mergeCells>
  <printOptions/>
  <pageMargins left="0.7480314960629921" right="0.7480314960629921" top="0.6692913385826772" bottom="0.6692913385826772" header="0.5118110236220472" footer="0.5118110236220472"/>
  <pageSetup horizontalDpi="300" verticalDpi="300" orientation="landscape" paperSize="9" scale="62" r:id="rId2"/>
  <ignoredErrors>
    <ignoredError sqref="C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164"/>
  <sheetViews>
    <sheetView zoomScale="75" zoomScaleNormal="75" zoomScalePageLayoutView="0" workbookViewId="0" topLeftCell="A143">
      <selection activeCell="B119" sqref="B119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63.0039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6" ht="30" customHeight="1" thickTop="1">
      <c r="A6" s="287" t="s">
        <v>491</v>
      </c>
      <c r="B6" s="288"/>
      <c r="C6" s="288"/>
      <c r="D6" s="288"/>
      <c r="E6" s="288"/>
      <c r="F6" s="289"/>
    </row>
    <row r="7" spans="1:6" ht="30" customHeight="1" thickBot="1">
      <c r="A7" s="185"/>
      <c r="B7" s="186"/>
      <c r="C7" s="187"/>
      <c r="D7" s="188"/>
      <c r="E7" s="189"/>
      <c r="F7" s="190"/>
    </row>
    <row r="8" spans="1:6" s="30" customFormat="1" ht="30" customHeight="1" thickTop="1">
      <c r="A8" s="292" t="s">
        <v>1</v>
      </c>
      <c r="B8" s="294" t="s">
        <v>2</v>
      </c>
      <c r="C8" s="184"/>
      <c r="D8" s="290" t="s">
        <v>389</v>
      </c>
      <c r="E8" s="285" t="s">
        <v>5</v>
      </c>
      <c r="F8" s="285"/>
    </row>
    <row r="9" spans="1:6" s="30" customFormat="1" ht="30" customHeight="1">
      <c r="A9" s="293"/>
      <c r="B9" s="295"/>
      <c r="C9" s="165"/>
      <c r="D9" s="291"/>
      <c r="E9" s="162" t="s">
        <v>6</v>
      </c>
      <c r="F9" s="162" t="s">
        <v>7</v>
      </c>
    </row>
    <row r="10" spans="1:6" s="38" customFormat="1" ht="30" customHeight="1">
      <c r="A10" s="139">
        <v>1</v>
      </c>
      <c r="B10" s="164">
        <v>2</v>
      </c>
      <c r="C10" s="163" t="s">
        <v>388</v>
      </c>
      <c r="D10" s="140">
        <v>6</v>
      </c>
      <c r="E10" s="140">
        <v>7</v>
      </c>
      <c r="F10" s="140">
        <v>8</v>
      </c>
    </row>
    <row r="11" spans="1:6" s="38" customFormat="1" ht="30" customHeight="1">
      <c r="A11" s="139"/>
      <c r="B11" s="286" t="s">
        <v>362</v>
      </c>
      <c r="C11" s="286"/>
      <c r="E11" s="141"/>
      <c r="F11" s="141"/>
    </row>
    <row r="12" spans="1:6" s="30" customFormat="1" ht="30" customHeight="1">
      <c r="A12" s="142" t="s">
        <v>92</v>
      </c>
      <c r="B12" s="275" t="s">
        <v>363</v>
      </c>
      <c r="C12" s="275"/>
      <c r="D12" s="141">
        <f>SUM(D13:D20)</f>
        <v>150795</v>
      </c>
      <c r="E12" s="143"/>
      <c r="F12" s="143"/>
    </row>
    <row r="13" spans="1:6" ht="30" customHeight="1">
      <c r="A13" s="144" t="s">
        <v>81</v>
      </c>
      <c r="B13" s="169" t="s">
        <v>486</v>
      </c>
      <c r="C13" s="166"/>
      <c r="D13" s="145">
        <v>38625</v>
      </c>
      <c r="E13" s="146"/>
      <c r="F13" s="146"/>
    </row>
    <row r="14" spans="1:6" ht="30" customHeight="1">
      <c r="A14" s="144" t="s">
        <v>82</v>
      </c>
      <c r="B14" s="169" t="s">
        <v>87</v>
      </c>
      <c r="C14" s="167"/>
      <c r="D14" s="145">
        <v>17871</v>
      </c>
      <c r="E14" s="146"/>
      <c r="F14" s="146"/>
    </row>
    <row r="15" spans="1:6" ht="30" customHeight="1">
      <c r="A15" s="144" t="s">
        <v>83</v>
      </c>
      <c r="B15" s="169" t="s">
        <v>88</v>
      </c>
      <c r="C15" s="166"/>
      <c r="D15" s="145">
        <v>9955</v>
      </c>
      <c r="E15" s="146"/>
      <c r="F15" s="146"/>
    </row>
    <row r="16" spans="1:6" ht="30" customHeight="1">
      <c r="A16" s="144" t="s">
        <v>84</v>
      </c>
      <c r="B16" s="169" t="s">
        <v>89</v>
      </c>
      <c r="C16" s="166"/>
      <c r="D16" s="145">
        <v>9772</v>
      </c>
      <c r="E16" s="146"/>
      <c r="F16" s="146"/>
    </row>
    <row r="17" spans="1:6" ht="30" customHeight="1">
      <c r="A17" s="144" t="s">
        <v>85</v>
      </c>
      <c r="B17" s="176" t="s">
        <v>390</v>
      </c>
      <c r="C17" s="166"/>
      <c r="D17" s="145">
        <v>47168</v>
      </c>
      <c r="E17" s="147"/>
      <c r="F17" s="146"/>
    </row>
    <row r="18" spans="1:6" ht="30" customHeight="1">
      <c r="A18" s="144" t="s">
        <v>86</v>
      </c>
      <c r="B18" s="169" t="s">
        <v>391</v>
      </c>
      <c r="C18" s="166"/>
      <c r="D18" s="145">
        <v>3406</v>
      </c>
      <c r="E18" s="147"/>
      <c r="F18" s="146"/>
    </row>
    <row r="19" spans="1:6" ht="30" customHeight="1">
      <c r="A19" s="144" t="s">
        <v>393</v>
      </c>
      <c r="B19" s="169" t="s">
        <v>392</v>
      </c>
      <c r="C19" s="166"/>
      <c r="D19" s="145">
        <v>7499</v>
      </c>
      <c r="E19" s="147"/>
      <c r="F19" s="146"/>
    </row>
    <row r="20" spans="1:6" ht="30" customHeight="1">
      <c r="A20" s="144" t="s">
        <v>394</v>
      </c>
      <c r="B20" s="169" t="s">
        <v>395</v>
      </c>
      <c r="C20" s="166"/>
      <c r="D20" s="145">
        <v>16499</v>
      </c>
      <c r="E20" s="147"/>
      <c r="F20" s="146"/>
    </row>
    <row r="21" spans="1:6" ht="30" customHeight="1">
      <c r="A21" s="144"/>
      <c r="B21" s="169"/>
      <c r="C21" s="166"/>
      <c r="D21" s="145"/>
      <c r="E21" s="147"/>
      <c r="F21" s="146"/>
    </row>
    <row r="22" spans="1:6" ht="30" customHeight="1">
      <c r="A22" s="144"/>
      <c r="B22" s="169"/>
      <c r="C22" s="168"/>
      <c r="D22" s="145"/>
      <c r="E22" s="146"/>
      <c r="F22" s="148"/>
    </row>
    <row r="23" spans="1:6" s="30" customFormat="1" ht="30" customHeight="1">
      <c r="A23" s="142" t="s">
        <v>101</v>
      </c>
      <c r="B23" s="275" t="s">
        <v>364</v>
      </c>
      <c r="C23" s="275"/>
      <c r="D23" s="141">
        <f>SUM(D24:D38)</f>
        <v>805975</v>
      </c>
      <c r="E23" s="143"/>
      <c r="F23" s="148"/>
    </row>
    <row r="24" spans="1:6" ht="30" customHeight="1">
      <c r="A24" s="144" t="s">
        <v>102</v>
      </c>
      <c r="B24" s="170" t="s">
        <v>452</v>
      </c>
      <c r="C24" s="166"/>
      <c r="D24" s="145">
        <v>40840</v>
      </c>
      <c r="E24" s="147"/>
      <c r="F24" s="149"/>
    </row>
    <row r="25" spans="1:6" ht="30" customHeight="1">
      <c r="A25" s="144" t="s">
        <v>103</v>
      </c>
      <c r="B25" s="170" t="s">
        <v>94</v>
      </c>
      <c r="C25" s="166"/>
      <c r="D25" s="145">
        <v>6710</v>
      </c>
      <c r="E25" s="147"/>
      <c r="F25" s="149"/>
    </row>
    <row r="26" spans="1:6" ht="30" customHeight="1">
      <c r="A26" s="144" t="s">
        <v>104</v>
      </c>
      <c r="B26" s="170" t="s">
        <v>396</v>
      </c>
      <c r="C26" s="166"/>
      <c r="D26" s="145">
        <v>80540</v>
      </c>
      <c r="E26" s="147"/>
      <c r="F26" s="149"/>
    </row>
    <row r="27" spans="1:6" ht="30" customHeight="1">
      <c r="A27" s="144" t="s">
        <v>105</v>
      </c>
      <c r="B27" s="170" t="s">
        <v>397</v>
      </c>
      <c r="C27" s="166"/>
      <c r="D27" s="145">
        <v>89960</v>
      </c>
      <c r="E27" s="147"/>
      <c r="F27" s="149"/>
    </row>
    <row r="28" spans="1:6" ht="30" customHeight="1">
      <c r="A28" s="144" t="s">
        <v>106</v>
      </c>
      <c r="B28" s="170" t="s">
        <v>398</v>
      </c>
      <c r="C28" s="167"/>
      <c r="D28" s="145">
        <v>43370</v>
      </c>
      <c r="E28" s="147"/>
      <c r="F28" s="149"/>
    </row>
    <row r="29" spans="1:6" ht="30" customHeight="1">
      <c r="A29" s="144" t="s">
        <v>107</v>
      </c>
      <c r="B29" s="170" t="s">
        <v>399</v>
      </c>
      <c r="C29" s="166"/>
      <c r="D29" s="145">
        <v>52700</v>
      </c>
      <c r="E29" s="147"/>
      <c r="F29" s="149"/>
    </row>
    <row r="30" spans="1:6" ht="30" customHeight="1">
      <c r="A30" s="144" t="s">
        <v>108</v>
      </c>
      <c r="B30" s="170" t="s">
        <v>453</v>
      </c>
      <c r="C30" s="166"/>
      <c r="D30" s="145">
        <v>34220</v>
      </c>
      <c r="E30" s="147"/>
      <c r="F30" s="149"/>
    </row>
    <row r="31" spans="1:6" ht="30" customHeight="1">
      <c r="A31" s="144" t="s">
        <v>109</v>
      </c>
      <c r="B31" s="170" t="s">
        <v>400</v>
      </c>
      <c r="C31" s="166"/>
      <c r="D31" s="145">
        <v>55620</v>
      </c>
      <c r="E31" s="147"/>
      <c r="F31" s="149"/>
    </row>
    <row r="32" spans="1:6" ht="30" customHeight="1">
      <c r="A32" s="144" t="s">
        <v>110</v>
      </c>
      <c r="B32" s="170" t="s">
        <v>487</v>
      </c>
      <c r="C32" s="166"/>
      <c r="D32" s="145">
        <v>153175</v>
      </c>
      <c r="E32" s="147"/>
      <c r="F32" s="149"/>
    </row>
    <row r="33" spans="1:6" ht="30" customHeight="1">
      <c r="A33" s="144" t="s">
        <v>406</v>
      </c>
      <c r="B33" s="170" t="s">
        <v>401</v>
      </c>
      <c r="C33" s="166"/>
      <c r="D33" s="145">
        <v>26935</v>
      </c>
      <c r="E33" s="147"/>
      <c r="F33" s="149"/>
    </row>
    <row r="34" spans="1:6" ht="30" customHeight="1">
      <c r="A34" s="144" t="s">
        <v>407</v>
      </c>
      <c r="B34" s="170" t="s">
        <v>405</v>
      </c>
      <c r="C34" s="166"/>
      <c r="D34" s="145">
        <v>11425</v>
      </c>
      <c r="E34" s="147"/>
      <c r="F34" s="149"/>
    </row>
    <row r="35" spans="1:6" ht="30" customHeight="1">
      <c r="A35" s="144" t="s">
        <v>408</v>
      </c>
      <c r="B35" s="170" t="s">
        <v>493</v>
      </c>
      <c r="C35" s="166"/>
      <c r="D35" s="145">
        <v>5788</v>
      </c>
      <c r="E35" s="147"/>
      <c r="F35" s="146"/>
    </row>
    <row r="36" spans="1:6" ht="30" customHeight="1">
      <c r="A36" s="144" t="s">
        <v>409</v>
      </c>
      <c r="B36" s="170" t="s">
        <v>488</v>
      </c>
      <c r="C36" s="167"/>
      <c r="D36" s="145">
        <v>20132</v>
      </c>
      <c r="E36" s="147"/>
      <c r="F36" s="146"/>
    </row>
    <row r="37" spans="1:6" ht="30" customHeight="1">
      <c r="A37" s="144" t="s">
        <v>410</v>
      </c>
      <c r="B37" s="170" t="s">
        <v>404</v>
      </c>
      <c r="C37" s="167"/>
      <c r="D37" s="145">
        <v>178850</v>
      </c>
      <c r="E37" s="147"/>
      <c r="F37" s="146"/>
    </row>
    <row r="38" spans="1:6" ht="30" customHeight="1">
      <c r="A38" s="144" t="s">
        <v>456</v>
      </c>
      <c r="B38" s="170" t="s">
        <v>411</v>
      </c>
      <c r="C38" s="167"/>
      <c r="D38" s="145">
        <v>5710</v>
      </c>
      <c r="E38" s="147"/>
      <c r="F38" s="146"/>
    </row>
    <row r="39" spans="1:6" ht="30" customHeight="1">
      <c r="A39" s="144"/>
      <c r="B39" s="170"/>
      <c r="C39" s="167"/>
      <c r="D39" s="145"/>
      <c r="E39" s="147"/>
      <c r="F39" s="146"/>
    </row>
    <row r="40" spans="1:6" ht="30" customHeight="1">
      <c r="A40" s="144"/>
      <c r="B40" s="170"/>
      <c r="C40" s="167"/>
      <c r="D40" s="145"/>
      <c r="E40" s="147"/>
      <c r="F40" s="146"/>
    </row>
    <row r="41" spans="1:6" ht="30" customHeight="1">
      <c r="A41" s="142" t="s">
        <v>8</v>
      </c>
      <c r="B41" s="275" t="s">
        <v>365</v>
      </c>
      <c r="C41" s="275"/>
      <c r="D41" s="141">
        <f>SUM(D42:D44)</f>
        <v>385123</v>
      </c>
      <c r="E41" s="143"/>
      <c r="F41" s="143"/>
    </row>
    <row r="42" spans="1:6" ht="30" customHeight="1">
      <c r="A42" s="144" t="s">
        <v>320</v>
      </c>
      <c r="B42" s="170" t="s">
        <v>412</v>
      </c>
      <c r="C42" s="167"/>
      <c r="D42" s="145">
        <v>294129</v>
      </c>
      <c r="E42" s="143"/>
      <c r="F42" s="143"/>
    </row>
    <row r="43" spans="1:6" ht="30" customHeight="1">
      <c r="A43" s="144" t="s">
        <v>321</v>
      </c>
      <c r="B43" s="170" t="s">
        <v>458</v>
      </c>
      <c r="C43" s="167"/>
      <c r="D43" s="145">
        <v>39778</v>
      </c>
      <c r="E43" s="143"/>
      <c r="F43" s="143"/>
    </row>
    <row r="44" spans="1:6" ht="30" customHeight="1">
      <c r="A44" s="144" t="s">
        <v>322</v>
      </c>
      <c r="B44" s="170" t="s">
        <v>459</v>
      </c>
      <c r="C44" s="167"/>
      <c r="D44" s="145">
        <v>51216</v>
      </c>
      <c r="E44" s="143"/>
      <c r="F44" s="143"/>
    </row>
    <row r="45" spans="1:6" ht="30" customHeight="1">
      <c r="A45" s="144"/>
      <c r="B45" s="170"/>
      <c r="C45" s="167"/>
      <c r="D45" s="145"/>
      <c r="E45" s="143"/>
      <c r="F45" s="143"/>
    </row>
    <row r="46" spans="1:6" ht="30" customHeight="1">
      <c r="A46" s="144"/>
      <c r="B46" s="171"/>
      <c r="C46" s="167"/>
      <c r="D46" s="145"/>
      <c r="E46" s="143"/>
      <c r="F46" s="143"/>
    </row>
    <row r="47" spans="1:6" ht="30" customHeight="1">
      <c r="A47" s="142" t="s">
        <v>9</v>
      </c>
      <c r="B47" s="275" t="s">
        <v>366</v>
      </c>
      <c r="C47" s="275"/>
      <c r="D47" s="141">
        <f>SUM(D48:D49)</f>
        <v>27942</v>
      </c>
      <c r="E47" s="143"/>
      <c r="F47" s="143"/>
    </row>
    <row r="48" spans="1:6" ht="30" customHeight="1">
      <c r="A48" s="144" t="s">
        <v>323</v>
      </c>
      <c r="B48" s="170" t="s">
        <v>413</v>
      </c>
      <c r="C48" s="166"/>
      <c r="D48" s="145">
        <v>19933</v>
      </c>
      <c r="E48" s="143"/>
      <c r="F48" s="143"/>
    </row>
    <row r="49" spans="1:6" ht="30" customHeight="1">
      <c r="A49" s="144" t="s">
        <v>324</v>
      </c>
      <c r="B49" s="170" t="s">
        <v>494</v>
      </c>
      <c r="C49" s="166"/>
      <c r="D49" s="145">
        <v>8009</v>
      </c>
      <c r="E49" s="143"/>
      <c r="F49" s="143"/>
    </row>
    <row r="50" spans="1:6" ht="30" customHeight="1">
      <c r="A50" s="144"/>
      <c r="B50" s="170"/>
      <c r="C50" s="166"/>
      <c r="D50" s="145"/>
      <c r="E50" s="143"/>
      <c r="F50" s="143"/>
    </row>
    <row r="51" spans="1:6" ht="30" customHeight="1">
      <c r="A51" s="142" t="s">
        <v>113</v>
      </c>
      <c r="B51" s="277" t="s">
        <v>367</v>
      </c>
      <c r="C51" s="283"/>
      <c r="D51" s="141">
        <f>SUM(D52)</f>
        <v>6090</v>
      </c>
      <c r="E51" s="143"/>
      <c r="F51" s="146"/>
    </row>
    <row r="52" spans="1:6" s="30" customFormat="1" ht="30" customHeight="1">
      <c r="A52" s="144" t="s">
        <v>114</v>
      </c>
      <c r="B52" s="169" t="s">
        <v>460</v>
      </c>
      <c r="C52" s="166"/>
      <c r="D52" s="145">
        <v>6090</v>
      </c>
      <c r="E52" s="147"/>
      <c r="F52" s="143"/>
    </row>
    <row r="53" spans="1:6" s="30" customFormat="1" ht="30" customHeight="1">
      <c r="A53" s="144"/>
      <c r="B53" s="169"/>
      <c r="C53" s="166"/>
      <c r="D53" s="145"/>
      <c r="E53" s="147"/>
      <c r="F53" s="143"/>
    </row>
    <row r="54" spans="1:6" s="30" customFormat="1" ht="30" customHeight="1">
      <c r="A54" s="144"/>
      <c r="B54" s="169"/>
      <c r="C54" s="166"/>
      <c r="D54" s="145"/>
      <c r="E54" s="147"/>
      <c r="F54" s="143"/>
    </row>
    <row r="55" spans="1:6" ht="30" customHeight="1">
      <c r="A55" s="142" t="s">
        <v>14</v>
      </c>
      <c r="B55" s="275" t="s">
        <v>369</v>
      </c>
      <c r="C55" s="275"/>
      <c r="D55" s="141">
        <f>SUM(D56:D59)</f>
        <v>70149</v>
      </c>
      <c r="E55" s="148"/>
      <c r="F55" s="148"/>
    </row>
    <row r="56" spans="1:6" ht="30" customHeight="1">
      <c r="A56" s="150" t="s">
        <v>417</v>
      </c>
      <c r="B56" s="170" t="s">
        <v>414</v>
      </c>
      <c r="C56" s="167"/>
      <c r="D56" s="145">
        <v>29081</v>
      </c>
      <c r="E56" s="148"/>
      <c r="F56" s="148"/>
    </row>
    <row r="57" spans="1:6" ht="30" customHeight="1">
      <c r="A57" s="150" t="s">
        <v>418</v>
      </c>
      <c r="B57" s="169" t="s">
        <v>118</v>
      </c>
      <c r="C57" s="172"/>
      <c r="D57" s="145">
        <v>11809</v>
      </c>
      <c r="E57" s="148"/>
      <c r="F57" s="149"/>
    </row>
    <row r="58" spans="1:6" s="30" customFormat="1" ht="30" customHeight="1">
      <c r="A58" s="150" t="s">
        <v>419</v>
      </c>
      <c r="B58" s="169" t="s">
        <v>415</v>
      </c>
      <c r="C58" s="167"/>
      <c r="D58" s="145">
        <v>5955</v>
      </c>
      <c r="E58" s="151"/>
      <c r="F58" s="148"/>
    </row>
    <row r="59" spans="1:6" ht="30" customHeight="1">
      <c r="A59" s="150" t="s">
        <v>420</v>
      </c>
      <c r="B59" s="169" t="s">
        <v>416</v>
      </c>
      <c r="C59" s="166"/>
      <c r="D59" s="145">
        <v>23304</v>
      </c>
      <c r="E59" s="143"/>
      <c r="F59" s="149"/>
    </row>
    <row r="60" spans="1:6" ht="30" customHeight="1">
      <c r="A60" s="150"/>
      <c r="B60" s="137"/>
      <c r="C60" s="167"/>
      <c r="D60" s="145"/>
      <c r="E60" s="151"/>
      <c r="F60" s="149"/>
    </row>
    <row r="61" spans="1:6" ht="30" customHeight="1">
      <c r="A61" s="150"/>
      <c r="B61" s="169"/>
      <c r="C61" s="167"/>
      <c r="D61" s="145"/>
      <c r="E61" s="151"/>
      <c r="F61" s="149"/>
    </row>
    <row r="62" spans="1:6" ht="30" customHeight="1">
      <c r="A62" s="142" t="s">
        <v>15</v>
      </c>
      <c r="B62" s="275" t="s">
        <v>370</v>
      </c>
      <c r="C62" s="275"/>
      <c r="D62" s="141">
        <f>SUM(D63:D64)</f>
        <v>78924</v>
      </c>
      <c r="E62" s="148"/>
      <c r="F62" s="149"/>
    </row>
    <row r="63" spans="1:6" s="30" customFormat="1" ht="30" customHeight="1">
      <c r="A63" s="144" t="s">
        <v>17</v>
      </c>
      <c r="B63" s="169" t="s">
        <v>461</v>
      </c>
      <c r="C63" s="167"/>
      <c r="D63" s="145">
        <v>51557</v>
      </c>
      <c r="E63" s="151"/>
      <c r="F63" s="148"/>
    </row>
    <row r="64" spans="1:6" ht="30" customHeight="1">
      <c r="A64" s="144" t="s">
        <v>335</v>
      </c>
      <c r="B64" s="169" t="s">
        <v>421</v>
      </c>
      <c r="C64" s="167"/>
      <c r="D64" s="145">
        <v>27367</v>
      </c>
      <c r="E64" s="151"/>
      <c r="F64" s="149"/>
    </row>
    <row r="65" spans="1:6" ht="30" customHeight="1">
      <c r="A65" s="150"/>
      <c r="B65" s="169"/>
      <c r="C65" s="167"/>
      <c r="D65" s="145"/>
      <c r="E65" s="147"/>
      <c r="F65" s="146"/>
    </row>
    <row r="66" spans="1:6" ht="30" customHeight="1">
      <c r="A66" s="150"/>
      <c r="B66" s="169"/>
      <c r="C66" s="167"/>
      <c r="D66" s="145"/>
      <c r="E66" s="147"/>
      <c r="F66" s="146"/>
    </row>
    <row r="67" spans="1:6" ht="30" customHeight="1">
      <c r="A67" s="142" t="s">
        <v>21</v>
      </c>
      <c r="B67" s="282" t="s">
        <v>463</v>
      </c>
      <c r="C67" s="282"/>
      <c r="D67" s="141">
        <f>SUM(D68:D72)</f>
        <v>56911</v>
      </c>
      <c r="E67" s="143"/>
      <c r="F67" s="143"/>
    </row>
    <row r="68" spans="1:6" ht="30" customHeight="1">
      <c r="A68" s="144" t="s">
        <v>34</v>
      </c>
      <c r="B68" s="170" t="s">
        <v>35</v>
      </c>
      <c r="C68" s="166"/>
      <c r="D68" s="145">
        <v>3704</v>
      </c>
      <c r="E68" s="147"/>
      <c r="F68" s="146"/>
    </row>
    <row r="69" spans="1:6" ht="30" customHeight="1">
      <c r="A69" s="150" t="s">
        <v>36</v>
      </c>
      <c r="B69" s="169" t="s">
        <v>37</v>
      </c>
      <c r="C69" s="166"/>
      <c r="D69" s="145">
        <v>6307</v>
      </c>
      <c r="E69" s="147"/>
      <c r="F69" s="146"/>
    </row>
    <row r="70" spans="1:6" ht="30" customHeight="1">
      <c r="A70" s="150" t="s">
        <v>38</v>
      </c>
      <c r="B70" s="169" t="s">
        <v>422</v>
      </c>
      <c r="C70" s="166"/>
      <c r="D70" s="145">
        <v>46900</v>
      </c>
      <c r="E70" s="147"/>
      <c r="F70" s="146"/>
    </row>
    <row r="71" spans="1:6" ht="30" customHeight="1">
      <c r="A71" s="150" t="s">
        <v>160</v>
      </c>
      <c r="B71" s="169" t="s">
        <v>462</v>
      </c>
      <c r="C71" s="166"/>
      <c r="D71" s="145">
        <v>0</v>
      </c>
      <c r="E71" s="147"/>
      <c r="F71" s="146"/>
    </row>
    <row r="72" spans="1:6" ht="30" customHeight="1">
      <c r="A72" s="150"/>
      <c r="B72" s="169"/>
      <c r="C72" s="166"/>
      <c r="D72" s="145"/>
      <c r="E72" s="147"/>
      <c r="F72" s="146"/>
    </row>
    <row r="73" spans="1:6" ht="30" customHeight="1">
      <c r="A73" s="150"/>
      <c r="B73" s="169"/>
      <c r="C73" s="166"/>
      <c r="D73" s="145"/>
      <c r="E73" s="147"/>
      <c r="F73" s="146"/>
    </row>
    <row r="74" spans="1:6" ht="30" customHeight="1">
      <c r="A74" s="142" t="s">
        <v>33</v>
      </c>
      <c r="B74" s="275" t="s">
        <v>423</v>
      </c>
      <c r="C74" s="275"/>
      <c r="D74" s="141">
        <f>SUM(D75:D80)</f>
        <v>76970</v>
      </c>
      <c r="E74" s="143"/>
      <c r="F74" s="146"/>
    </row>
    <row r="75" spans="1:6" ht="30" customHeight="1">
      <c r="A75" s="144" t="s">
        <v>34</v>
      </c>
      <c r="B75" s="169" t="s">
        <v>424</v>
      </c>
      <c r="C75" s="166"/>
      <c r="D75" s="145">
        <v>16550</v>
      </c>
      <c r="E75" s="147"/>
      <c r="F75" s="146"/>
    </row>
    <row r="76" spans="1:6" ht="30" customHeight="1">
      <c r="A76" s="144" t="s">
        <v>36</v>
      </c>
      <c r="B76" s="169" t="s">
        <v>425</v>
      </c>
      <c r="C76" s="166"/>
      <c r="D76" s="145">
        <v>21532</v>
      </c>
      <c r="E76" s="147"/>
      <c r="F76" s="146"/>
    </row>
    <row r="77" spans="1:6" ht="30" customHeight="1">
      <c r="A77" s="144" t="s">
        <v>38</v>
      </c>
      <c r="B77" s="169" t="s">
        <v>426</v>
      </c>
      <c r="C77" s="166"/>
      <c r="D77" s="145">
        <v>3670</v>
      </c>
      <c r="E77" s="147"/>
      <c r="F77" s="146"/>
    </row>
    <row r="78" spans="1:6" ht="30" customHeight="1">
      <c r="A78" s="144" t="s">
        <v>160</v>
      </c>
      <c r="B78" s="169" t="s">
        <v>428</v>
      </c>
      <c r="C78" s="166"/>
      <c r="D78" s="145">
        <v>19530</v>
      </c>
      <c r="E78" s="147"/>
      <c r="F78" s="146"/>
    </row>
    <row r="79" spans="1:6" ht="30" customHeight="1">
      <c r="A79" s="144" t="s">
        <v>427</v>
      </c>
      <c r="B79" s="169" t="s">
        <v>429</v>
      </c>
      <c r="C79" s="166"/>
      <c r="D79" s="145">
        <v>9300</v>
      </c>
      <c r="E79" s="147"/>
      <c r="F79" s="146"/>
    </row>
    <row r="80" spans="1:6" ht="30" customHeight="1">
      <c r="A80" s="144" t="s">
        <v>430</v>
      </c>
      <c r="B80" s="169" t="s">
        <v>431</v>
      </c>
      <c r="C80" s="166"/>
      <c r="D80" s="145">
        <v>6388</v>
      </c>
      <c r="E80" s="147"/>
      <c r="F80" s="146"/>
    </row>
    <row r="81" spans="1:6" ht="30" customHeight="1">
      <c r="A81" s="144"/>
      <c r="B81" s="169"/>
      <c r="C81" s="166"/>
      <c r="D81" s="145"/>
      <c r="E81" s="147"/>
      <c r="F81" s="146"/>
    </row>
    <row r="82" spans="1:6" ht="30" customHeight="1">
      <c r="A82" s="144"/>
      <c r="B82" s="169"/>
      <c r="C82" s="166"/>
      <c r="D82" s="145"/>
      <c r="E82" s="147"/>
      <c r="F82" s="146"/>
    </row>
    <row r="83" spans="1:6" ht="30" customHeight="1">
      <c r="A83" s="142" t="s">
        <v>432</v>
      </c>
      <c r="B83" s="275" t="s">
        <v>373</v>
      </c>
      <c r="C83" s="275"/>
      <c r="D83" s="141">
        <f>SUM(D84:D85)</f>
        <v>26681</v>
      </c>
      <c r="E83" s="143"/>
      <c r="F83" s="143"/>
    </row>
    <row r="84" spans="1:6" ht="30" customHeight="1">
      <c r="A84" s="144" t="s">
        <v>41</v>
      </c>
      <c r="B84" s="169" t="s">
        <v>464</v>
      </c>
      <c r="C84" s="166"/>
      <c r="D84" s="145">
        <v>25312</v>
      </c>
      <c r="E84" s="147"/>
      <c r="F84" s="146"/>
    </row>
    <row r="85" spans="1:6" s="30" customFormat="1" ht="30" customHeight="1">
      <c r="A85" s="144" t="s">
        <v>434</v>
      </c>
      <c r="B85" s="169" t="s">
        <v>433</v>
      </c>
      <c r="C85" s="166"/>
      <c r="D85" s="145">
        <v>1369</v>
      </c>
      <c r="E85" s="147"/>
      <c r="F85" s="143"/>
    </row>
    <row r="86" spans="1:6" s="30" customFormat="1" ht="30" customHeight="1">
      <c r="A86" s="144"/>
      <c r="B86" s="169"/>
      <c r="C86" s="166"/>
      <c r="D86" s="145"/>
      <c r="E86" s="147"/>
      <c r="F86" s="143"/>
    </row>
    <row r="87" spans="1:6" s="30" customFormat="1" ht="30" customHeight="1">
      <c r="A87" s="144"/>
      <c r="B87" s="169"/>
      <c r="C87" s="166"/>
      <c r="D87" s="145"/>
      <c r="E87" s="147"/>
      <c r="F87" s="143"/>
    </row>
    <row r="88" spans="1:6" ht="30" customHeight="1">
      <c r="A88" s="142" t="s">
        <v>435</v>
      </c>
      <c r="B88" s="275" t="s">
        <v>438</v>
      </c>
      <c r="C88" s="275"/>
      <c r="D88" s="141">
        <f>SUM(D89:D93)</f>
        <v>14943</v>
      </c>
      <c r="E88" s="143"/>
      <c r="F88" s="146"/>
    </row>
    <row r="89" spans="1:6" ht="30" customHeight="1">
      <c r="A89" s="144" t="s">
        <v>43</v>
      </c>
      <c r="B89" s="169" t="s">
        <v>439</v>
      </c>
      <c r="C89" s="167"/>
      <c r="D89" s="145">
        <v>5915</v>
      </c>
      <c r="E89" s="147"/>
      <c r="F89" s="146"/>
    </row>
    <row r="90" spans="1:6" s="30" customFormat="1" ht="30" customHeight="1">
      <c r="A90" s="144" t="s">
        <v>337</v>
      </c>
      <c r="B90" s="169" t="s">
        <v>467</v>
      </c>
      <c r="C90" s="167"/>
      <c r="D90" s="145">
        <v>0</v>
      </c>
      <c r="E90" s="147"/>
      <c r="F90" s="143"/>
    </row>
    <row r="91" spans="1:6" s="30" customFormat="1" ht="30" customHeight="1">
      <c r="A91" s="144" t="s">
        <v>465</v>
      </c>
      <c r="B91" s="169" t="s">
        <v>468</v>
      </c>
      <c r="C91" s="167"/>
      <c r="D91" s="145">
        <v>1700</v>
      </c>
      <c r="E91" s="147"/>
      <c r="F91" s="143"/>
    </row>
    <row r="92" spans="1:6" s="30" customFormat="1" ht="30" customHeight="1">
      <c r="A92" s="144" t="s">
        <v>466</v>
      </c>
      <c r="B92" s="169" t="s">
        <v>440</v>
      </c>
      <c r="C92" s="167"/>
      <c r="D92" s="145">
        <v>2700</v>
      </c>
      <c r="E92" s="147"/>
      <c r="F92" s="143"/>
    </row>
    <row r="93" spans="1:6" s="30" customFormat="1" ht="30" customHeight="1">
      <c r="A93" s="144" t="s">
        <v>469</v>
      </c>
      <c r="B93" s="169" t="s">
        <v>470</v>
      </c>
      <c r="C93" s="167"/>
      <c r="D93" s="145">
        <v>4628</v>
      </c>
      <c r="E93" s="147"/>
      <c r="F93" s="143"/>
    </row>
    <row r="94" spans="1:6" s="30" customFormat="1" ht="30" customHeight="1">
      <c r="A94" s="144"/>
      <c r="B94" s="169"/>
      <c r="C94" s="167"/>
      <c r="D94" s="145"/>
      <c r="E94" s="147"/>
      <c r="F94" s="143"/>
    </row>
    <row r="95" spans="1:6" s="30" customFormat="1" ht="30" customHeight="1">
      <c r="A95" s="144"/>
      <c r="B95" s="169"/>
      <c r="C95" s="167"/>
      <c r="D95" s="145"/>
      <c r="E95" s="147"/>
      <c r="F95" s="143"/>
    </row>
    <row r="96" spans="1:6" s="30" customFormat="1" ht="30" customHeight="1">
      <c r="A96" s="142" t="s">
        <v>45</v>
      </c>
      <c r="B96" s="277" t="s">
        <v>378</v>
      </c>
      <c r="C96" s="281"/>
      <c r="D96" s="141">
        <f>SUM(D97)</f>
        <v>1837</v>
      </c>
      <c r="E96" s="147"/>
      <c r="F96" s="143"/>
    </row>
    <row r="97" spans="1:6" s="30" customFormat="1" ht="30" customHeight="1">
      <c r="A97" s="144" t="s">
        <v>471</v>
      </c>
      <c r="B97" s="173" t="s">
        <v>50</v>
      </c>
      <c r="C97" s="178"/>
      <c r="D97" s="145">
        <v>1837</v>
      </c>
      <c r="E97" s="147"/>
      <c r="F97" s="143"/>
    </row>
    <row r="98" spans="1:6" s="30" customFormat="1" ht="30" customHeight="1">
      <c r="A98" s="144"/>
      <c r="B98" s="169"/>
      <c r="C98" s="167"/>
      <c r="D98" s="145"/>
      <c r="E98" s="147"/>
      <c r="F98" s="143"/>
    </row>
    <row r="99" spans="1:6" s="30" customFormat="1" ht="30" customHeight="1">
      <c r="A99" s="144"/>
      <c r="B99" s="169"/>
      <c r="C99" s="167"/>
      <c r="D99" s="145"/>
      <c r="E99" s="147"/>
      <c r="F99" s="143"/>
    </row>
    <row r="100" spans="1:6" ht="30" customHeight="1">
      <c r="A100" s="142" t="s">
        <v>46</v>
      </c>
      <c r="B100" s="275" t="s">
        <v>374</v>
      </c>
      <c r="C100" s="275"/>
      <c r="D100" s="141">
        <f>SUM(D101:D103)</f>
        <v>21769</v>
      </c>
      <c r="E100" s="143"/>
      <c r="F100" s="146"/>
    </row>
    <row r="101" spans="1:6" ht="30" customHeight="1">
      <c r="A101" s="144" t="s">
        <v>436</v>
      </c>
      <c r="B101" s="169" t="s">
        <v>53</v>
      </c>
      <c r="C101" s="166"/>
      <c r="D101" s="145">
        <v>2820</v>
      </c>
      <c r="E101" s="147"/>
      <c r="F101" s="146"/>
    </row>
    <row r="102" spans="1:6" ht="30" customHeight="1">
      <c r="A102" s="144" t="s">
        <v>437</v>
      </c>
      <c r="B102" s="169" t="s">
        <v>55</v>
      </c>
      <c r="C102" s="166"/>
      <c r="D102" s="145">
        <v>913</v>
      </c>
      <c r="E102" s="147"/>
      <c r="F102" s="143"/>
    </row>
    <row r="103" spans="1:6" s="30" customFormat="1" ht="30" customHeight="1">
      <c r="A103" s="144" t="s">
        <v>441</v>
      </c>
      <c r="B103" s="169" t="s">
        <v>472</v>
      </c>
      <c r="C103" s="166"/>
      <c r="D103" s="145">
        <v>18036</v>
      </c>
      <c r="E103" s="147"/>
      <c r="F103" s="146"/>
    </row>
    <row r="104" spans="1:6" s="30" customFormat="1" ht="30" customHeight="1">
      <c r="A104" s="144"/>
      <c r="B104" s="169"/>
      <c r="C104" s="166"/>
      <c r="D104" s="145"/>
      <c r="E104" s="147"/>
      <c r="F104" s="146"/>
    </row>
    <row r="105" spans="1:6" s="30" customFormat="1" ht="30" customHeight="1">
      <c r="A105" s="144"/>
      <c r="B105" s="169"/>
      <c r="C105" s="166"/>
      <c r="D105" s="145"/>
      <c r="E105" s="147"/>
      <c r="F105" s="146"/>
    </row>
    <row r="106" spans="1:6" ht="30" customHeight="1">
      <c r="A106" s="142" t="s">
        <v>473</v>
      </c>
      <c r="B106" s="275" t="s">
        <v>376</v>
      </c>
      <c r="C106" s="275"/>
      <c r="D106" s="141">
        <f>SUM(D107)</f>
        <v>5432</v>
      </c>
      <c r="E106" s="143"/>
      <c r="F106" s="146"/>
    </row>
    <row r="107" spans="1:6" ht="30" customHeight="1">
      <c r="A107" s="144" t="s">
        <v>48</v>
      </c>
      <c r="B107" s="170" t="s">
        <v>61</v>
      </c>
      <c r="C107" s="167"/>
      <c r="D107" s="145">
        <v>5432</v>
      </c>
      <c r="E107" s="147"/>
      <c r="F107" s="146"/>
    </row>
    <row r="108" spans="1:6" ht="30" customHeight="1">
      <c r="A108" s="144" t="s">
        <v>338</v>
      </c>
      <c r="B108" s="170"/>
      <c r="C108" s="166"/>
      <c r="D108" s="145"/>
      <c r="E108" s="147"/>
      <c r="F108" s="143"/>
    </row>
    <row r="109" spans="1:6" ht="30" customHeight="1">
      <c r="A109" s="150"/>
      <c r="B109" s="169"/>
      <c r="C109" s="167"/>
      <c r="D109" s="145"/>
      <c r="E109" s="147"/>
      <c r="F109" s="143"/>
    </row>
    <row r="110" spans="1:6" ht="30" customHeight="1">
      <c r="A110" s="150"/>
      <c r="B110" s="169"/>
      <c r="C110" s="167"/>
      <c r="D110" s="145"/>
      <c r="E110" s="147"/>
      <c r="F110" s="143"/>
    </row>
    <row r="111" spans="1:6" s="30" customFormat="1" ht="30" customHeight="1">
      <c r="A111" s="142" t="s">
        <v>474</v>
      </c>
      <c r="B111" s="279" t="s">
        <v>442</v>
      </c>
      <c r="C111" s="280"/>
      <c r="D111" s="141">
        <f>SUM(D112)</f>
        <v>1440</v>
      </c>
      <c r="E111" s="143"/>
      <c r="F111" s="146"/>
    </row>
    <row r="112" spans="1:6" ht="30" customHeight="1">
      <c r="A112" s="152" t="s">
        <v>52</v>
      </c>
      <c r="B112" s="175" t="s">
        <v>443</v>
      </c>
      <c r="C112" s="166"/>
      <c r="D112" s="145">
        <v>1440</v>
      </c>
      <c r="E112" s="147"/>
      <c r="F112" s="146"/>
    </row>
    <row r="113" spans="1:6" ht="30" customHeight="1">
      <c r="A113" s="152" t="s">
        <v>54</v>
      </c>
      <c r="B113" s="175"/>
      <c r="C113" s="166"/>
      <c r="D113" s="145"/>
      <c r="E113" s="147"/>
      <c r="F113" s="143"/>
    </row>
    <row r="114" spans="1:6" s="30" customFormat="1" ht="30" customHeight="1">
      <c r="A114" s="152"/>
      <c r="B114" s="170"/>
      <c r="C114" s="166"/>
      <c r="D114" s="145"/>
      <c r="E114" s="147"/>
      <c r="F114" s="146"/>
    </row>
    <row r="115" spans="1:6" ht="30" customHeight="1">
      <c r="A115" s="152"/>
      <c r="B115" s="170"/>
      <c r="C115" s="166"/>
      <c r="D115" s="145"/>
      <c r="E115" s="147"/>
      <c r="F115" s="146"/>
    </row>
    <row r="116" spans="1:6" ht="30" customHeight="1">
      <c r="A116" s="142" t="s">
        <v>339</v>
      </c>
      <c r="B116" s="277" t="s">
        <v>379</v>
      </c>
      <c r="C116" s="284"/>
      <c r="D116" s="141">
        <f>SUM(D117:D119)</f>
        <v>13436</v>
      </c>
      <c r="E116" s="147"/>
      <c r="F116" s="146"/>
    </row>
    <row r="117" spans="1:6" ht="30" customHeight="1">
      <c r="A117" s="152" t="s">
        <v>58</v>
      </c>
      <c r="B117" s="170" t="s">
        <v>444</v>
      </c>
      <c r="C117" s="180"/>
      <c r="D117" s="145">
        <v>8494</v>
      </c>
      <c r="E117" s="147"/>
      <c r="F117" s="146"/>
    </row>
    <row r="118" spans="1:6" ht="30" customHeight="1">
      <c r="A118" s="152" t="s">
        <v>59</v>
      </c>
      <c r="B118" s="173" t="s">
        <v>445</v>
      </c>
      <c r="C118" s="180"/>
      <c r="D118" s="145">
        <v>928</v>
      </c>
      <c r="E118" s="147"/>
      <c r="F118" s="146"/>
    </row>
    <row r="119" spans="1:6" ht="30" customHeight="1">
      <c r="A119" s="152" t="s">
        <v>495</v>
      </c>
      <c r="B119" s="170" t="s">
        <v>496</v>
      </c>
      <c r="C119" s="180"/>
      <c r="D119" s="145">
        <v>4014</v>
      </c>
      <c r="E119" s="147"/>
      <c r="F119" s="146"/>
    </row>
    <row r="120" spans="1:6" ht="30" customHeight="1">
      <c r="A120" s="152"/>
      <c r="B120" s="170"/>
      <c r="C120" s="166"/>
      <c r="D120" s="145"/>
      <c r="E120" s="147"/>
      <c r="F120" s="146"/>
    </row>
    <row r="121" spans="1:6" ht="30" customHeight="1">
      <c r="A121" s="153" t="s">
        <v>475</v>
      </c>
      <c r="B121" s="275" t="s">
        <v>446</v>
      </c>
      <c r="C121" s="275"/>
      <c r="D121" s="141">
        <f>SUM(D122)</f>
        <v>7463</v>
      </c>
      <c r="E121" s="143"/>
      <c r="F121" s="143"/>
    </row>
    <row r="122" spans="1:6" ht="30" customHeight="1">
      <c r="A122" s="152" t="s">
        <v>60</v>
      </c>
      <c r="B122" s="170" t="s">
        <v>476</v>
      </c>
      <c r="C122" s="179"/>
      <c r="D122" s="145">
        <v>7463</v>
      </c>
      <c r="E122" s="143"/>
      <c r="F122" s="143"/>
    </row>
    <row r="123" spans="1:6" ht="30" customHeight="1">
      <c r="A123" s="153"/>
      <c r="B123" s="177"/>
      <c r="C123" s="179"/>
      <c r="D123" s="141"/>
      <c r="E123" s="143"/>
      <c r="F123" s="143"/>
    </row>
    <row r="124" spans="1:6" ht="30" customHeight="1">
      <c r="A124" s="153" t="s">
        <v>66</v>
      </c>
      <c r="B124" s="275" t="s">
        <v>477</v>
      </c>
      <c r="C124" s="275"/>
      <c r="D124" s="141">
        <f>SUM(D125)</f>
        <v>520</v>
      </c>
      <c r="E124" s="143"/>
      <c r="F124" s="143"/>
    </row>
    <row r="125" spans="1:6" ht="30" customHeight="1">
      <c r="A125" s="152" t="s">
        <v>67</v>
      </c>
      <c r="B125" s="170" t="s">
        <v>478</v>
      </c>
      <c r="C125" s="179"/>
      <c r="D125" s="145">
        <v>520</v>
      </c>
      <c r="E125" s="143"/>
      <c r="F125" s="143"/>
    </row>
    <row r="126" spans="1:6" ht="30" customHeight="1">
      <c r="A126" s="153"/>
      <c r="B126" s="177"/>
      <c r="C126" s="179"/>
      <c r="D126" s="141"/>
      <c r="E126" s="143"/>
      <c r="F126" s="143"/>
    </row>
    <row r="127" spans="1:6" ht="30" customHeight="1">
      <c r="A127" s="153" t="s">
        <v>345</v>
      </c>
      <c r="B127" s="275" t="s">
        <v>119</v>
      </c>
      <c r="C127" s="275"/>
      <c r="D127" s="141">
        <f>SUM(D128)</f>
        <v>0</v>
      </c>
      <c r="E127" s="143"/>
      <c r="F127" s="146"/>
    </row>
    <row r="128" spans="1:6" ht="30" customHeight="1">
      <c r="A128" s="155" t="s">
        <v>71</v>
      </c>
      <c r="B128" s="169" t="s">
        <v>447</v>
      </c>
      <c r="C128" s="166"/>
      <c r="D128" s="145">
        <v>0</v>
      </c>
      <c r="E128" s="147"/>
      <c r="F128" s="143"/>
    </row>
    <row r="129" spans="1:6" ht="30" customHeight="1">
      <c r="A129" s="155"/>
      <c r="B129" s="169"/>
      <c r="C129" s="166"/>
      <c r="D129" s="145"/>
      <c r="E129" s="147"/>
      <c r="F129" s="146"/>
    </row>
    <row r="130" spans="1:6" ht="30" customHeight="1">
      <c r="A130" s="155"/>
      <c r="B130" s="169"/>
      <c r="C130" s="166"/>
      <c r="D130" s="145"/>
      <c r="E130" s="147"/>
      <c r="F130" s="146"/>
    </row>
    <row r="131" spans="1:6" ht="30" customHeight="1">
      <c r="A131" s="153" t="s">
        <v>350</v>
      </c>
      <c r="B131" s="275" t="s">
        <v>120</v>
      </c>
      <c r="C131" s="275"/>
      <c r="D131" s="141"/>
      <c r="E131" s="143"/>
      <c r="F131" s="146"/>
    </row>
    <row r="132" spans="1:6" ht="30" customHeight="1">
      <c r="A132" s="182"/>
      <c r="B132" s="177"/>
      <c r="C132" s="179"/>
      <c r="D132" s="141"/>
      <c r="E132" s="143"/>
      <c r="F132" s="146"/>
    </row>
    <row r="133" spans="1:6" ht="30" customHeight="1">
      <c r="A133" s="161"/>
      <c r="B133" s="173"/>
      <c r="C133" s="166"/>
      <c r="D133" s="145"/>
      <c r="E133" s="147"/>
      <c r="F133" s="146"/>
    </row>
    <row r="134" spans="1:6" ht="30" customHeight="1">
      <c r="A134" s="153" t="s">
        <v>351</v>
      </c>
      <c r="B134" s="275" t="s">
        <v>138</v>
      </c>
      <c r="C134" s="275"/>
      <c r="D134" s="141"/>
      <c r="E134" s="143"/>
      <c r="F134" s="149"/>
    </row>
    <row r="135" spans="2:6" ht="30" customHeight="1">
      <c r="B135" s="173"/>
      <c r="C135" s="166"/>
      <c r="D135" s="145"/>
      <c r="E135" s="154"/>
      <c r="F135" s="149"/>
    </row>
    <row r="136" spans="1:6" ht="30" customHeight="1">
      <c r="A136" s="153"/>
      <c r="B136" s="173"/>
      <c r="C136" s="166"/>
      <c r="D136" s="145"/>
      <c r="E136" s="154"/>
      <c r="F136" s="149"/>
    </row>
    <row r="137" spans="1:6" ht="30" customHeight="1">
      <c r="A137" s="153" t="s">
        <v>75</v>
      </c>
      <c r="B137" s="275" t="s">
        <v>121</v>
      </c>
      <c r="C137" s="275"/>
      <c r="D137" s="141"/>
      <c r="E137" s="143"/>
      <c r="F137" s="149"/>
    </row>
    <row r="138" spans="1:6" ht="30" customHeight="1">
      <c r="A138" s="153"/>
      <c r="B138" s="177"/>
      <c r="C138" s="179"/>
      <c r="D138" s="141"/>
      <c r="E138" s="143"/>
      <c r="F138" s="149"/>
    </row>
    <row r="139" spans="1:6" ht="30" customHeight="1">
      <c r="A139" s="161"/>
      <c r="B139" s="173"/>
      <c r="C139" s="166"/>
      <c r="D139" s="145"/>
      <c r="E139" s="147"/>
      <c r="F139" s="148"/>
    </row>
    <row r="140" spans="1:6" s="30" customFormat="1" ht="30" customHeight="1">
      <c r="A140" s="153" t="s">
        <v>76</v>
      </c>
      <c r="B140" s="276" t="s">
        <v>318</v>
      </c>
      <c r="C140" s="276"/>
      <c r="D140" s="141"/>
      <c r="E140" s="143"/>
      <c r="F140" s="149"/>
    </row>
    <row r="141" spans="1:6" s="30" customFormat="1" ht="30" customHeight="1">
      <c r="A141" s="153"/>
      <c r="B141" s="181"/>
      <c r="C141" s="183"/>
      <c r="D141" s="141"/>
      <c r="E141" s="143"/>
      <c r="F141" s="149"/>
    </row>
    <row r="142" spans="1:6" ht="30" customHeight="1">
      <c r="A142" s="161"/>
      <c r="B142" s="173"/>
      <c r="C142" s="167"/>
      <c r="D142" s="145"/>
      <c r="E142" s="147"/>
      <c r="F142" s="149"/>
    </row>
    <row r="143" spans="1:6" ht="30" customHeight="1">
      <c r="A143" s="153" t="s">
        <v>77</v>
      </c>
      <c r="B143" s="277" t="s">
        <v>122</v>
      </c>
      <c r="C143" s="278"/>
      <c r="D143" s="141">
        <f>SUM(D144:D145)</f>
        <v>51561</v>
      </c>
      <c r="E143" s="143"/>
      <c r="F143" s="148"/>
    </row>
    <row r="144" spans="1:6" ht="30" customHeight="1">
      <c r="A144" s="152" t="s">
        <v>78</v>
      </c>
      <c r="B144" s="173" t="s">
        <v>448</v>
      </c>
      <c r="C144" s="167"/>
      <c r="D144" s="145">
        <v>51561</v>
      </c>
      <c r="E144" s="143"/>
      <c r="F144" s="148"/>
    </row>
    <row r="145" spans="1:6" ht="30" customHeight="1">
      <c r="A145" s="152" t="s">
        <v>479</v>
      </c>
      <c r="B145" s="173" t="s">
        <v>449</v>
      </c>
      <c r="C145" s="166"/>
      <c r="D145" s="145">
        <v>0</v>
      </c>
      <c r="E145" s="148"/>
      <c r="F145" s="148"/>
    </row>
    <row r="146" spans="1:6" s="30" customFormat="1" ht="30" customHeight="1">
      <c r="A146" s="152"/>
      <c r="B146" s="173"/>
      <c r="C146" s="166"/>
      <c r="D146" s="145"/>
      <c r="E146" s="143"/>
      <c r="F146" s="148"/>
    </row>
    <row r="147" spans="1:6" s="30" customFormat="1" ht="30" customHeight="1">
      <c r="A147" s="152"/>
      <c r="B147" s="173"/>
      <c r="C147" s="166"/>
      <c r="D147" s="145"/>
      <c r="E147" s="146"/>
      <c r="F147" s="148"/>
    </row>
    <row r="148" spans="1:6" s="30" customFormat="1" ht="30" customHeight="1">
      <c r="A148" s="153" t="s">
        <v>150</v>
      </c>
      <c r="B148" s="275" t="s">
        <v>450</v>
      </c>
      <c r="C148" s="275"/>
      <c r="D148" s="141">
        <f>SUM(D149)</f>
        <v>25934</v>
      </c>
      <c r="E148" s="151"/>
      <c r="F148" s="156"/>
    </row>
    <row r="149" spans="1:6" s="30" customFormat="1" ht="30" customHeight="1">
      <c r="A149" s="152" t="s">
        <v>151</v>
      </c>
      <c r="B149" s="170" t="s">
        <v>480</v>
      </c>
      <c r="C149" s="183"/>
      <c r="D149" s="145">
        <v>25934</v>
      </c>
      <c r="E149" s="151"/>
      <c r="F149" s="156"/>
    </row>
    <row r="150" spans="1:6" s="30" customFormat="1" ht="30" customHeight="1">
      <c r="A150" s="153"/>
      <c r="B150" s="181"/>
      <c r="C150" s="183"/>
      <c r="D150" s="141"/>
      <c r="E150" s="151"/>
      <c r="F150" s="156"/>
    </row>
    <row r="151" spans="1:6" ht="30" customHeight="1">
      <c r="A151" s="152"/>
      <c r="B151" s="174"/>
      <c r="C151" s="166"/>
      <c r="D151" s="157"/>
      <c r="E151" s="148"/>
      <c r="F151" s="149"/>
    </row>
    <row r="152" spans="1:6" ht="30" customHeight="1">
      <c r="A152" s="153"/>
      <c r="B152" s="174" t="s">
        <v>79</v>
      </c>
      <c r="C152" s="166"/>
      <c r="D152" s="141">
        <f>SUM(D12,D23,D41,D47,D51,D55,D62,D67,D74,D83,D88,D96,D100,D106,D111,D116,D121,D124,D127,D143,D148)</f>
        <v>1829895</v>
      </c>
      <c r="E152" s="158"/>
      <c r="F152" s="149"/>
    </row>
    <row r="153" spans="1:6" ht="30" customHeight="1">
      <c r="A153" s="152"/>
      <c r="B153" s="173"/>
      <c r="C153" s="166"/>
      <c r="D153" s="159"/>
      <c r="E153" s="160"/>
      <c r="F153" s="149"/>
    </row>
    <row r="154" spans="1:6" s="30" customFormat="1" ht="30" customHeight="1">
      <c r="A154" s="152"/>
      <c r="B154" s="173"/>
      <c r="C154" s="166"/>
      <c r="D154" s="159"/>
      <c r="E154" s="160"/>
      <c r="F154" s="148"/>
    </row>
    <row r="158" ht="15">
      <c r="B158" s="16" t="s">
        <v>489</v>
      </c>
    </row>
    <row r="161" spans="2:3" ht="15">
      <c r="B161" s="16" t="s">
        <v>482</v>
      </c>
      <c r="C161" s="191" t="s">
        <v>483</v>
      </c>
    </row>
    <row r="164" spans="2:3" ht="15">
      <c r="B164" s="16" t="s">
        <v>484</v>
      </c>
      <c r="C164" s="191" t="s">
        <v>485</v>
      </c>
    </row>
  </sheetData>
  <sheetProtection/>
  <mergeCells count="31">
    <mergeCell ref="B143:C143"/>
    <mergeCell ref="B148:C148"/>
    <mergeCell ref="B131:C131"/>
    <mergeCell ref="B134:C134"/>
    <mergeCell ref="B137:C137"/>
    <mergeCell ref="B140:C140"/>
    <mergeCell ref="B116:C116"/>
    <mergeCell ref="B121:C121"/>
    <mergeCell ref="B124:C124"/>
    <mergeCell ref="B127:C127"/>
    <mergeCell ref="B96:C96"/>
    <mergeCell ref="B100:C100"/>
    <mergeCell ref="B106:C106"/>
    <mergeCell ref="B111:C111"/>
    <mergeCell ref="B67:C67"/>
    <mergeCell ref="B74:C74"/>
    <mergeCell ref="B83:C83"/>
    <mergeCell ref="B88:C88"/>
    <mergeCell ref="B47:C47"/>
    <mergeCell ref="B51:C51"/>
    <mergeCell ref="B55:C55"/>
    <mergeCell ref="B62:C62"/>
    <mergeCell ref="B11:C11"/>
    <mergeCell ref="B12:C12"/>
    <mergeCell ref="B23:C23"/>
    <mergeCell ref="B41:C41"/>
    <mergeCell ref="A6:F6"/>
    <mergeCell ref="A8:A9"/>
    <mergeCell ref="B8:B9"/>
    <mergeCell ref="D8:D9"/>
    <mergeCell ref="E8:F8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64"/>
  <sheetViews>
    <sheetView zoomScale="75" zoomScaleNormal="75" zoomScalePageLayoutView="0" workbookViewId="0" topLeftCell="A1">
      <selection activeCell="C13" sqref="C13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40.14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7" width="23.421875" style="137" customWidth="1"/>
    <col min="8" max="8" width="18.421875" style="137" customWidth="1"/>
    <col min="9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8" ht="30" customHeight="1" thickTop="1">
      <c r="A6" s="287" t="s">
        <v>490</v>
      </c>
      <c r="B6" s="304"/>
      <c r="C6" s="304"/>
      <c r="D6" s="304"/>
      <c r="E6" s="304"/>
      <c r="F6" s="304"/>
      <c r="G6" s="194"/>
      <c r="H6" s="296"/>
    </row>
    <row r="7" spans="1:8" ht="30" customHeight="1" thickBot="1">
      <c r="A7" s="185"/>
      <c r="B7" s="186"/>
      <c r="C7" s="187"/>
      <c r="D7" s="188"/>
      <c r="E7" s="189"/>
      <c r="F7" s="193"/>
      <c r="G7" s="195"/>
      <c r="H7" s="297"/>
    </row>
    <row r="8" spans="1:8" s="30" customFormat="1" ht="30" customHeight="1" thickTop="1">
      <c r="A8" s="305" t="s">
        <v>1</v>
      </c>
      <c r="B8" s="294" t="s">
        <v>2</v>
      </c>
      <c r="C8" s="184"/>
      <c r="D8" s="290" t="s">
        <v>389</v>
      </c>
      <c r="E8" s="285" t="s">
        <v>5</v>
      </c>
      <c r="F8" s="285"/>
      <c r="G8" s="302" t="s">
        <v>497</v>
      </c>
      <c r="H8" s="298" t="s">
        <v>498</v>
      </c>
    </row>
    <row r="9" spans="1:8" s="30" customFormat="1" ht="30" customHeight="1">
      <c r="A9" s="306"/>
      <c r="B9" s="295"/>
      <c r="C9" s="165"/>
      <c r="D9" s="291"/>
      <c r="E9" s="162" t="s">
        <v>6</v>
      </c>
      <c r="F9" s="162" t="s">
        <v>7</v>
      </c>
      <c r="G9" s="303"/>
      <c r="H9" s="299"/>
    </row>
    <row r="10" spans="1:8" s="38" customFormat="1" ht="30" customHeight="1">
      <c r="A10" s="207">
        <v>1</v>
      </c>
      <c r="B10" s="164">
        <v>2</v>
      </c>
      <c r="C10" s="163"/>
      <c r="D10" s="140">
        <v>3</v>
      </c>
      <c r="E10" s="140">
        <v>7</v>
      </c>
      <c r="F10" s="140">
        <v>8</v>
      </c>
      <c r="G10" s="196">
        <v>4</v>
      </c>
      <c r="H10" s="192">
        <v>5</v>
      </c>
    </row>
    <row r="11" spans="1:8" s="38" customFormat="1" ht="30" customHeight="1">
      <c r="A11" s="207"/>
      <c r="B11" s="300" t="s">
        <v>362</v>
      </c>
      <c r="C11" s="301"/>
      <c r="E11" s="141"/>
      <c r="F11" s="141"/>
      <c r="G11" s="196"/>
      <c r="H11" s="192"/>
    </row>
    <row r="12" spans="1:8" s="30" customFormat="1" ht="30" customHeight="1">
      <c r="A12" s="208" t="s">
        <v>92</v>
      </c>
      <c r="B12" s="275" t="s">
        <v>363</v>
      </c>
      <c r="C12" s="275"/>
      <c r="D12" s="141">
        <f>SUM(D13:D20)</f>
        <v>205000</v>
      </c>
      <c r="E12" s="141">
        <f>SUM(E13:E20)</f>
        <v>0</v>
      </c>
      <c r="F12" s="141">
        <f>SUM(F13:F20)</f>
        <v>0</v>
      </c>
      <c r="G12" s="197">
        <f>SUM(G13:G20)</f>
        <v>166666.66665000003</v>
      </c>
      <c r="H12" s="200"/>
    </row>
    <row r="13" spans="1:8" ht="30" customHeight="1">
      <c r="A13" s="209" t="s">
        <v>81</v>
      </c>
      <c r="B13" s="169" t="s">
        <v>506</v>
      </c>
      <c r="C13" s="166"/>
      <c r="D13" s="145">
        <v>53000</v>
      </c>
      <c r="E13" s="146"/>
      <c r="F13" s="146"/>
      <c r="G13" s="198">
        <f>-(D13*18.699187%-D13)</f>
        <v>43089.43089</v>
      </c>
      <c r="H13" s="218" t="s">
        <v>499</v>
      </c>
    </row>
    <row r="14" spans="1:8" ht="30" customHeight="1">
      <c r="A14" s="209" t="s">
        <v>82</v>
      </c>
      <c r="B14" s="169" t="s">
        <v>507</v>
      </c>
      <c r="C14" s="167"/>
      <c r="D14" s="145">
        <v>23000</v>
      </c>
      <c r="E14" s="146"/>
      <c r="F14" s="146"/>
      <c r="G14" s="198">
        <f aca="true" t="shared" si="0" ref="G14:G77">-(D14*18.699187%-D14)</f>
        <v>18699.186990000002</v>
      </c>
      <c r="H14" s="218" t="s">
        <v>499</v>
      </c>
    </row>
    <row r="15" spans="1:8" ht="30" customHeight="1">
      <c r="A15" s="209" t="s">
        <v>83</v>
      </c>
      <c r="B15" s="169" t="s">
        <v>508</v>
      </c>
      <c r="C15" s="166"/>
      <c r="D15" s="145">
        <v>15000</v>
      </c>
      <c r="E15" s="146"/>
      <c r="F15" s="146"/>
      <c r="G15" s="198">
        <f t="shared" si="0"/>
        <v>12195.12195</v>
      </c>
      <c r="H15" s="218" t="s">
        <v>499</v>
      </c>
    </row>
    <row r="16" spans="1:8" ht="30" customHeight="1">
      <c r="A16" s="209" t="s">
        <v>84</v>
      </c>
      <c r="B16" s="169" t="s">
        <v>509</v>
      </c>
      <c r="C16" s="166"/>
      <c r="D16" s="145">
        <v>20000</v>
      </c>
      <c r="E16" s="146"/>
      <c r="F16" s="146"/>
      <c r="G16" s="198">
        <f t="shared" si="0"/>
        <v>16260.1626</v>
      </c>
      <c r="H16" s="218" t="s">
        <v>499</v>
      </c>
    </row>
    <row r="17" spans="1:8" ht="30" customHeight="1">
      <c r="A17" s="209" t="s">
        <v>85</v>
      </c>
      <c r="B17" s="176" t="s">
        <v>510</v>
      </c>
      <c r="C17" s="166"/>
      <c r="D17" s="145">
        <v>58000</v>
      </c>
      <c r="E17" s="147"/>
      <c r="F17" s="146"/>
      <c r="G17" s="198">
        <f t="shared" si="0"/>
        <v>47154.47154</v>
      </c>
      <c r="H17" s="218" t="s">
        <v>499</v>
      </c>
    </row>
    <row r="18" spans="1:8" ht="30" customHeight="1">
      <c r="A18" s="209" t="s">
        <v>86</v>
      </c>
      <c r="B18" s="169" t="s">
        <v>391</v>
      </c>
      <c r="C18" s="166"/>
      <c r="D18" s="145">
        <v>3000</v>
      </c>
      <c r="E18" s="147"/>
      <c r="F18" s="146"/>
      <c r="G18" s="198">
        <f t="shared" si="0"/>
        <v>2439.02439</v>
      </c>
      <c r="H18" s="218" t="s">
        <v>499</v>
      </c>
    </row>
    <row r="19" spans="1:8" ht="30" customHeight="1">
      <c r="A19" s="209" t="s">
        <v>393</v>
      </c>
      <c r="B19" s="169" t="s">
        <v>392</v>
      </c>
      <c r="C19" s="166"/>
      <c r="D19" s="145">
        <v>10000</v>
      </c>
      <c r="E19" s="147"/>
      <c r="F19" s="146"/>
      <c r="G19" s="198">
        <f t="shared" si="0"/>
        <v>8130.0813</v>
      </c>
      <c r="H19" s="218" t="s">
        <v>499</v>
      </c>
    </row>
    <row r="20" spans="1:8" ht="30" customHeight="1">
      <c r="A20" s="209" t="s">
        <v>394</v>
      </c>
      <c r="B20" s="169" t="s">
        <v>395</v>
      </c>
      <c r="C20" s="166"/>
      <c r="D20" s="145">
        <v>23000</v>
      </c>
      <c r="E20" s="147"/>
      <c r="F20" s="146"/>
      <c r="G20" s="198">
        <f t="shared" si="0"/>
        <v>18699.186990000002</v>
      </c>
      <c r="H20" s="218" t="s">
        <v>500</v>
      </c>
    </row>
    <row r="21" spans="1:8" ht="30" customHeight="1">
      <c r="A21" s="209"/>
      <c r="B21" s="169"/>
      <c r="C21" s="166"/>
      <c r="D21" s="145"/>
      <c r="E21" s="147"/>
      <c r="F21" s="146"/>
      <c r="G21" s="198"/>
      <c r="H21" s="199"/>
    </row>
    <row r="22" spans="1:8" ht="30" customHeight="1">
      <c r="A22" s="209"/>
      <c r="B22" s="169"/>
      <c r="C22" s="168"/>
      <c r="D22" s="145"/>
      <c r="E22" s="146"/>
      <c r="F22" s="148"/>
      <c r="G22" s="198"/>
      <c r="H22" s="199"/>
    </row>
    <row r="23" spans="1:8" s="30" customFormat="1" ht="30" customHeight="1">
      <c r="A23" s="208" t="s">
        <v>101</v>
      </c>
      <c r="B23" s="275" t="s">
        <v>364</v>
      </c>
      <c r="C23" s="275"/>
      <c r="D23" s="141">
        <f>SUM(D24:D38)</f>
        <v>855288</v>
      </c>
      <c r="E23" s="141">
        <f>SUM(E24:E38)</f>
        <v>0</v>
      </c>
      <c r="F23" s="141">
        <f>SUM(F24:F38)</f>
        <v>0</v>
      </c>
      <c r="G23" s="141">
        <f>SUM(G24:G38)</f>
        <v>711250.40644144</v>
      </c>
      <c r="H23" s="200"/>
    </row>
    <row r="24" spans="1:8" ht="30" customHeight="1">
      <c r="A24" s="209" t="s">
        <v>102</v>
      </c>
      <c r="B24" s="170" t="s">
        <v>511</v>
      </c>
      <c r="C24" s="166"/>
      <c r="D24" s="145">
        <v>45000</v>
      </c>
      <c r="E24" s="147"/>
      <c r="F24" s="149"/>
      <c r="G24" s="198">
        <f t="shared" si="0"/>
        <v>36585.36585</v>
      </c>
      <c r="H24" s="218" t="s">
        <v>500</v>
      </c>
    </row>
    <row r="25" spans="1:8" ht="30" customHeight="1">
      <c r="A25" s="209" t="s">
        <v>103</v>
      </c>
      <c r="B25" s="170" t="s">
        <v>512</v>
      </c>
      <c r="C25" s="166"/>
      <c r="D25" s="145">
        <v>15000</v>
      </c>
      <c r="E25" s="147"/>
      <c r="F25" s="149"/>
      <c r="G25" s="198">
        <f t="shared" si="0"/>
        <v>12195.12195</v>
      </c>
      <c r="H25" s="218" t="s">
        <v>500</v>
      </c>
    </row>
    <row r="26" spans="1:8" ht="30" customHeight="1">
      <c r="A26" s="209" t="s">
        <v>104</v>
      </c>
      <c r="B26" s="170" t="s">
        <v>396</v>
      </c>
      <c r="C26" s="166"/>
      <c r="D26" s="145">
        <v>81000</v>
      </c>
      <c r="E26" s="147"/>
      <c r="F26" s="149"/>
      <c r="G26" s="198">
        <f t="shared" si="0"/>
        <v>65853.65853</v>
      </c>
      <c r="H26" s="218" t="s">
        <v>500</v>
      </c>
    </row>
    <row r="27" spans="1:8" ht="30" customHeight="1">
      <c r="A27" s="209" t="s">
        <v>105</v>
      </c>
      <c r="B27" s="170" t="s">
        <v>513</v>
      </c>
      <c r="C27" s="166"/>
      <c r="D27" s="145">
        <v>85000</v>
      </c>
      <c r="E27" s="147"/>
      <c r="F27" s="149"/>
      <c r="G27" s="198">
        <v>85000</v>
      </c>
      <c r="H27" s="218" t="s">
        <v>500</v>
      </c>
    </row>
    <row r="28" spans="1:8" ht="30" customHeight="1">
      <c r="A28" s="209" t="s">
        <v>106</v>
      </c>
      <c r="B28" s="170" t="s">
        <v>398</v>
      </c>
      <c r="C28" s="167"/>
      <c r="D28" s="145">
        <v>45000</v>
      </c>
      <c r="E28" s="147"/>
      <c r="F28" s="149"/>
      <c r="G28" s="198">
        <f t="shared" si="0"/>
        <v>36585.36585</v>
      </c>
      <c r="H28" s="218" t="s">
        <v>500</v>
      </c>
    </row>
    <row r="29" spans="1:8" ht="30" customHeight="1">
      <c r="A29" s="209" t="s">
        <v>107</v>
      </c>
      <c r="B29" s="170" t="s">
        <v>399</v>
      </c>
      <c r="C29" s="166"/>
      <c r="D29" s="145">
        <v>52500</v>
      </c>
      <c r="E29" s="147"/>
      <c r="F29" s="149"/>
      <c r="G29" s="198">
        <f t="shared" si="0"/>
        <v>42682.926825</v>
      </c>
      <c r="H29" s="218" t="s">
        <v>500</v>
      </c>
    </row>
    <row r="30" spans="1:8" ht="30" customHeight="1">
      <c r="A30" s="209" t="s">
        <v>108</v>
      </c>
      <c r="B30" s="170" t="s">
        <v>453</v>
      </c>
      <c r="C30" s="166"/>
      <c r="D30" s="145">
        <v>35000</v>
      </c>
      <c r="E30" s="147"/>
      <c r="F30" s="149"/>
      <c r="G30" s="198">
        <f t="shared" si="0"/>
        <v>28455.28455</v>
      </c>
      <c r="H30" s="218" t="s">
        <v>500</v>
      </c>
    </row>
    <row r="31" spans="1:8" ht="30" customHeight="1">
      <c r="A31" s="209" t="s">
        <v>109</v>
      </c>
      <c r="B31" s="170" t="s">
        <v>400</v>
      </c>
      <c r="C31" s="166"/>
      <c r="D31" s="145">
        <v>51000</v>
      </c>
      <c r="E31" s="147"/>
      <c r="F31" s="149"/>
      <c r="G31" s="198">
        <f t="shared" si="0"/>
        <v>41463.41463</v>
      </c>
      <c r="H31" s="218" t="s">
        <v>500</v>
      </c>
    </row>
    <row r="32" spans="1:8" ht="30" customHeight="1">
      <c r="A32" s="209" t="s">
        <v>110</v>
      </c>
      <c r="B32" s="170" t="s">
        <v>514</v>
      </c>
      <c r="C32" s="166"/>
      <c r="D32" s="145">
        <v>160000</v>
      </c>
      <c r="E32" s="147"/>
      <c r="F32" s="149"/>
      <c r="G32" s="198">
        <f t="shared" si="0"/>
        <v>130081.3008</v>
      </c>
      <c r="H32" s="218" t="s">
        <v>500</v>
      </c>
    </row>
    <row r="33" spans="1:8" ht="30" customHeight="1">
      <c r="A33" s="209" t="s">
        <v>406</v>
      </c>
      <c r="B33" s="170" t="s">
        <v>401</v>
      </c>
      <c r="C33" s="166"/>
      <c r="D33" s="145">
        <v>30000</v>
      </c>
      <c r="E33" s="147"/>
      <c r="F33" s="149"/>
      <c r="G33" s="198">
        <f t="shared" si="0"/>
        <v>24390.2439</v>
      </c>
      <c r="H33" s="218" t="s">
        <v>500</v>
      </c>
    </row>
    <row r="34" spans="1:8" ht="30" customHeight="1">
      <c r="A34" s="209" t="s">
        <v>407</v>
      </c>
      <c r="B34" s="170" t="s">
        <v>405</v>
      </c>
      <c r="C34" s="166"/>
      <c r="D34" s="145">
        <v>12000</v>
      </c>
      <c r="E34" s="147"/>
      <c r="F34" s="149"/>
      <c r="G34" s="198">
        <f t="shared" si="0"/>
        <v>9756.09756</v>
      </c>
      <c r="H34" s="218" t="s">
        <v>500</v>
      </c>
    </row>
    <row r="35" spans="1:8" ht="30" customHeight="1">
      <c r="A35" s="209" t="s">
        <v>408</v>
      </c>
      <c r="B35" s="170" t="s">
        <v>492</v>
      </c>
      <c r="C35" s="166"/>
      <c r="D35" s="145">
        <v>18080</v>
      </c>
      <c r="E35" s="147"/>
      <c r="F35" s="146"/>
      <c r="G35" s="198">
        <f t="shared" si="0"/>
        <v>14699.186990400001</v>
      </c>
      <c r="H35" s="218" t="s">
        <v>500</v>
      </c>
    </row>
    <row r="36" spans="1:8" ht="30" customHeight="1">
      <c r="A36" s="209" t="s">
        <v>409</v>
      </c>
      <c r="B36" s="170" t="s">
        <v>488</v>
      </c>
      <c r="C36" s="167"/>
      <c r="D36" s="145">
        <v>30000</v>
      </c>
      <c r="E36" s="147"/>
      <c r="F36" s="146"/>
      <c r="G36" s="198">
        <f t="shared" si="0"/>
        <v>24390.2439</v>
      </c>
      <c r="H36" s="218" t="s">
        <v>500</v>
      </c>
    </row>
    <row r="37" spans="1:8" ht="30" customHeight="1">
      <c r="A37" s="209" t="s">
        <v>410</v>
      </c>
      <c r="B37" s="170" t="s">
        <v>404</v>
      </c>
      <c r="C37" s="167"/>
      <c r="D37" s="145">
        <v>190000</v>
      </c>
      <c r="E37" s="147"/>
      <c r="F37" s="146"/>
      <c r="G37" s="198">
        <f t="shared" si="0"/>
        <v>154471.5447</v>
      </c>
      <c r="H37" s="218" t="s">
        <v>500</v>
      </c>
    </row>
    <row r="38" spans="1:8" ht="30" customHeight="1">
      <c r="A38" s="209" t="s">
        <v>456</v>
      </c>
      <c r="B38" s="170" t="s">
        <v>411</v>
      </c>
      <c r="C38" s="167"/>
      <c r="D38" s="145">
        <v>5708</v>
      </c>
      <c r="E38" s="147"/>
      <c r="F38" s="146"/>
      <c r="G38" s="198">
        <f t="shared" si="0"/>
        <v>4640.65040604</v>
      </c>
      <c r="H38" s="218" t="s">
        <v>500</v>
      </c>
    </row>
    <row r="39" spans="1:8" ht="30" customHeight="1">
      <c r="A39" s="209"/>
      <c r="B39" s="170"/>
      <c r="C39" s="167"/>
      <c r="D39" s="145"/>
      <c r="E39" s="147"/>
      <c r="F39" s="146"/>
      <c r="G39" s="198"/>
      <c r="H39" s="199"/>
    </row>
    <row r="40" spans="1:8" ht="30" customHeight="1">
      <c r="A40" s="209"/>
      <c r="B40" s="170"/>
      <c r="C40" s="167"/>
      <c r="D40" s="145"/>
      <c r="E40" s="147"/>
      <c r="F40" s="146"/>
      <c r="G40" s="198"/>
      <c r="H40" s="199"/>
    </row>
    <row r="41" spans="1:8" ht="30" customHeight="1">
      <c r="A41" s="208" t="s">
        <v>8</v>
      </c>
      <c r="B41" s="275" t="s">
        <v>365</v>
      </c>
      <c r="C41" s="275"/>
      <c r="D41" s="141">
        <f>SUM(D42:D44)</f>
        <v>420000</v>
      </c>
      <c r="E41" s="141">
        <f>SUM(E42:E44)</f>
        <v>0</v>
      </c>
      <c r="F41" s="141">
        <f>SUM(F42:F44)</f>
        <v>0</v>
      </c>
      <c r="G41" s="141">
        <f>SUM(G42:G44)</f>
        <v>341463.4146</v>
      </c>
      <c r="H41" s="199"/>
    </row>
    <row r="42" spans="1:8" ht="30" customHeight="1">
      <c r="A42" s="209" t="s">
        <v>320</v>
      </c>
      <c r="B42" s="170" t="s">
        <v>515</v>
      </c>
      <c r="C42" s="167"/>
      <c r="D42" s="145">
        <v>320000</v>
      </c>
      <c r="E42" s="143"/>
      <c r="F42" s="143"/>
      <c r="G42" s="198">
        <f t="shared" si="0"/>
        <v>260162.6016</v>
      </c>
      <c r="H42" s="218" t="s">
        <v>499</v>
      </c>
    </row>
    <row r="43" spans="1:8" ht="30" customHeight="1">
      <c r="A43" s="209" t="s">
        <v>321</v>
      </c>
      <c r="B43" s="170" t="s">
        <v>458</v>
      </c>
      <c r="C43" s="167"/>
      <c r="D43" s="145">
        <v>45000</v>
      </c>
      <c r="E43" s="143"/>
      <c r="F43" s="143"/>
      <c r="G43" s="198">
        <f t="shared" si="0"/>
        <v>36585.36585</v>
      </c>
      <c r="H43" s="218" t="s">
        <v>499</v>
      </c>
    </row>
    <row r="44" spans="1:8" ht="30" customHeight="1">
      <c r="A44" s="209" t="s">
        <v>322</v>
      </c>
      <c r="B44" s="170" t="s">
        <v>516</v>
      </c>
      <c r="C44" s="167"/>
      <c r="D44" s="145">
        <v>55000</v>
      </c>
      <c r="E44" s="143"/>
      <c r="F44" s="143"/>
      <c r="G44" s="198">
        <f t="shared" si="0"/>
        <v>44715.44715</v>
      </c>
      <c r="H44" s="218" t="s">
        <v>499</v>
      </c>
    </row>
    <row r="45" spans="1:8" ht="30" customHeight="1">
      <c r="A45" s="209"/>
      <c r="B45" s="170"/>
      <c r="C45" s="167"/>
      <c r="D45" s="145"/>
      <c r="E45" s="143"/>
      <c r="F45" s="143"/>
      <c r="G45" s="198"/>
      <c r="H45" s="218"/>
    </row>
    <row r="46" spans="1:8" ht="30" customHeight="1">
      <c r="A46" s="209"/>
      <c r="B46" s="171"/>
      <c r="C46" s="167"/>
      <c r="D46" s="145"/>
      <c r="E46" s="143"/>
      <c r="F46" s="143"/>
      <c r="G46" s="198"/>
      <c r="H46" s="218"/>
    </row>
    <row r="47" spans="1:8" ht="30" customHeight="1">
      <c r="A47" s="208" t="s">
        <v>9</v>
      </c>
      <c r="B47" s="275" t="s">
        <v>366</v>
      </c>
      <c r="C47" s="275"/>
      <c r="D47" s="141">
        <f>SUM(D48)</f>
        <v>50000</v>
      </c>
      <c r="E47" s="141">
        <f>SUM(E48)</f>
        <v>0</v>
      </c>
      <c r="F47" s="141">
        <f>SUM(F48)</f>
        <v>0</v>
      </c>
      <c r="G47" s="141">
        <f>SUM(G48)</f>
        <v>40650.4065</v>
      </c>
      <c r="H47" s="218"/>
    </row>
    <row r="48" spans="1:8" ht="30" customHeight="1">
      <c r="A48" s="209" t="s">
        <v>323</v>
      </c>
      <c r="B48" s="170" t="s">
        <v>413</v>
      </c>
      <c r="C48" s="166"/>
      <c r="D48" s="145">
        <v>50000</v>
      </c>
      <c r="E48" s="143"/>
      <c r="F48" s="143"/>
      <c r="G48" s="198">
        <f t="shared" si="0"/>
        <v>40650.4065</v>
      </c>
      <c r="H48" s="218" t="s">
        <v>501</v>
      </c>
    </row>
    <row r="49" spans="1:8" ht="30" customHeight="1">
      <c r="A49" s="209"/>
      <c r="B49" s="170"/>
      <c r="C49" s="166"/>
      <c r="D49" s="145"/>
      <c r="E49" s="143"/>
      <c r="F49" s="143"/>
      <c r="G49" s="198"/>
      <c r="H49" s="218"/>
    </row>
    <row r="50" spans="1:8" ht="30" customHeight="1">
      <c r="A50" s="209"/>
      <c r="B50" s="170"/>
      <c r="C50" s="166"/>
      <c r="D50" s="145"/>
      <c r="E50" s="143"/>
      <c r="F50" s="143"/>
      <c r="G50" s="198"/>
      <c r="H50" s="218"/>
    </row>
    <row r="51" spans="1:8" ht="30" customHeight="1">
      <c r="A51" s="208" t="s">
        <v>113</v>
      </c>
      <c r="B51" s="277" t="s">
        <v>367</v>
      </c>
      <c r="C51" s="283"/>
      <c r="D51" s="141">
        <f>SUM(D52)</f>
        <v>14540</v>
      </c>
      <c r="E51" s="141">
        <f>SUM(E52)</f>
        <v>0</v>
      </c>
      <c r="F51" s="141">
        <f>SUM(F52)</f>
        <v>0</v>
      </c>
      <c r="G51" s="141">
        <f>SUM(G52)</f>
        <v>11821.1382102</v>
      </c>
      <c r="H51" s="218"/>
    </row>
    <row r="52" spans="1:8" s="30" customFormat="1" ht="30" customHeight="1">
      <c r="A52" s="209" t="s">
        <v>114</v>
      </c>
      <c r="B52" s="169" t="s">
        <v>460</v>
      </c>
      <c r="C52" s="166"/>
      <c r="D52" s="145">
        <v>14540</v>
      </c>
      <c r="E52" s="147"/>
      <c r="F52" s="143"/>
      <c r="G52" s="198">
        <f t="shared" si="0"/>
        <v>11821.1382102</v>
      </c>
      <c r="H52" s="218" t="s">
        <v>502</v>
      </c>
    </row>
    <row r="53" spans="1:8" s="30" customFormat="1" ht="30" customHeight="1">
      <c r="A53" s="209"/>
      <c r="B53" s="169"/>
      <c r="C53" s="166"/>
      <c r="D53" s="145"/>
      <c r="E53" s="147"/>
      <c r="F53" s="143"/>
      <c r="G53" s="198"/>
      <c r="H53" s="218"/>
    </row>
    <row r="54" spans="1:8" s="30" customFormat="1" ht="30" customHeight="1">
      <c r="A54" s="209"/>
      <c r="B54" s="169"/>
      <c r="C54" s="166"/>
      <c r="D54" s="145"/>
      <c r="E54" s="147"/>
      <c r="F54" s="143"/>
      <c r="G54" s="198"/>
      <c r="H54" s="218"/>
    </row>
    <row r="55" spans="1:8" ht="30" customHeight="1">
      <c r="A55" s="208" t="s">
        <v>14</v>
      </c>
      <c r="B55" s="275" t="s">
        <v>369</v>
      </c>
      <c r="C55" s="275"/>
      <c r="D55" s="141">
        <f>SUM(D56:D59)</f>
        <v>51000</v>
      </c>
      <c r="E55" s="141">
        <f>SUM(E56:E59)</f>
        <v>0</v>
      </c>
      <c r="F55" s="141">
        <f>SUM(F56:F59)</f>
        <v>0</v>
      </c>
      <c r="G55" s="141">
        <f>SUM(G56:G59)</f>
        <v>41463.41463</v>
      </c>
      <c r="H55" s="218"/>
    </row>
    <row r="56" spans="1:8" ht="30" customHeight="1">
      <c r="A56" s="210" t="s">
        <v>417</v>
      </c>
      <c r="B56" s="170" t="s">
        <v>414</v>
      </c>
      <c r="C56" s="167"/>
      <c r="D56" s="145">
        <v>29000</v>
      </c>
      <c r="E56" s="148"/>
      <c r="F56" s="148"/>
      <c r="G56" s="198">
        <f t="shared" si="0"/>
        <v>23577.23577</v>
      </c>
      <c r="H56" s="218" t="s">
        <v>499</v>
      </c>
    </row>
    <row r="57" spans="1:8" ht="30" customHeight="1">
      <c r="A57" s="210" t="s">
        <v>418</v>
      </c>
      <c r="B57" s="169" t="s">
        <v>118</v>
      </c>
      <c r="C57" s="172"/>
      <c r="D57" s="145">
        <v>9000</v>
      </c>
      <c r="E57" s="148"/>
      <c r="F57" s="149"/>
      <c r="G57" s="198">
        <f t="shared" si="0"/>
        <v>7317.07317</v>
      </c>
      <c r="H57" s="218" t="s">
        <v>499</v>
      </c>
    </row>
    <row r="58" spans="1:8" s="30" customFormat="1" ht="30" customHeight="1">
      <c r="A58" s="210" t="s">
        <v>419</v>
      </c>
      <c r="B58" s="169" t="s">
        <v>415</v>
      </c>
      <c r="C58" s="167"/>
      <c r="D58" s="145">
        <v>5960</v>
      </c>
      <c r="E58" s="151"/>
      <c r="F58" s="148"/>
      <c r="G58" s="198">
        <f t="shared" si="0"/>
        <v>4845.5284548</v>
      </c>
      <c r="H58" s="218" t="s">
        <v>499</v>
      </c>
    </row>
    <row r="59" spans="1:8" ht="30" customHeight="1">
      <c r="A59" s="210" t="s">
        <v>420</v>
      </c>
      <c r="B59" s="169" t="s">
        <v>416</v>
      </c>
      <c r="C59" s="166"/>
      <c r="D59" s="145">
        <v>7040</v>
      </c>
      <c r="E59" s="143"/>
      <c r="F59" s="149"/>
      <c r="G59" s="198">
        <f t="shared" si="0"/>
        <v>5723.5772352</v>
      </c>
      <c r="H59" s="218" t="s">
        <v>501</v>
      </c>
    </row>
    <row r="60" spans="1:8" ht="30" customHeight="1">
      <c r="A60" s="210"/>
      <c r="B60" s="137"/>
      <c r="C60" s="167"/>
      <c r="D60" s="145"/>
      <c r="E60" s="151"/>
      <c r="F60" s="149"/>
      <c r="G60" s="198"/>
      <c r="H60" s="218"/>
    </row>
    <row r="61" spans="1:8" ht="30" customHeight="1">
      <c r="A61" s="210"/>
      <c r="B61" s="169"/>
      <c r="C61" s="167"/>
      <c r="D61" s="145"/>
      <c r="E61" s="151"/>
      <c r="F61" s="149"/>
      <c r="G61" s="198"/>
      <c r="H61" s="218"/>
    </row>
    <row r="62" spans="1:8" ht="30" customHeight="1">
      <c r="A62" s="208" t="s">
        <v>15</v>
      </c>
      <c r="B62" s="275" t="s">
        <v>370</v>
      </c>
      <c r="C62" s="275"/>
      <c r="D62" s="141">
        <f>SUM(D63:D64)</f>
        <v>132000</v>
      </c>
      <c r="E62" s="141">
        <f>SUM(E63:E64)</f>
        <v>0</v>
      </c>
      <c r="F62" s="141">
        <f>SUM(F63:F64)</f>
        <v>0</v>
      </c>
      <c r="G62" s="141">
        <f>SUM(G63:G64)</f>
        <v>107317.07316</v>
      </c>
      <c r="H62" s="218"/>
    </row>
    <row r="63" spans="1:8" s="30" customFormat="1" ht="30" customHeight="1">
      <c r="A63" s="209" t="s">
        <v>17</v>
      </c>
      <c r="B63" s="169" t="s">
        <v>461</v>
      </c>
      <c r="C63" s="167"/>
      <c r="D63" s="145">
        <v>52000</v>
      </c>
      <c r="E63" s="151"/>
      <c r="F63" s="148"/>
      <c r="G63" s="198">
        <f t="shared" si="0"/>
        <v>42276.42276</v>
      </c>
      <c r="H63" s="218" t="s">
        <v>499</v>
      </c>
    </row>
    <row r="64" spans="1:8" ht="30" customHeight="1">
      <c r="A64" s="209" t="s">
        <v>335</v>
      </c>
      <c r="B64" s="169" t="s">
        <v>421</v>
      </c>
      <c r="C64" s="167"/>
      <c r="D64" s="145">
        <v>80000</v>
      </c>
      <c r="E64" s="151"/>
      <c r="F64" s="149"/>
      <c r="G64" s="198">
        <f t="shared" si="0"/>
        <v>65040.6504</v>
      </c>
      <c r="H64" s="218" t="s">
        <v>499</v>
      </c>
    </row>
    <row r="65" spans="1:8" ht="30" customHeight="1">
      <c r="A65" s="210"/>
      <c r="B65" s="169"/>
      <c r="C65" s="167"/>
      <c r="D65" s="145"/>
      <c r="E65" s="147"/>
      <c r="F65" s="146"/>
      <c r="G65" s="198"/>
      <c r="H65" s="218"/>
    </row>
    <row r="66" spans="1:8" ht="30" customHeight="1">
      <c r="A66" s="210"/>
      <c r="B66" s="169"/>
      <c r="C66" s="167"/>
      <c r="D66" s="145"/>
      <c r="E66" s="147"/>
      <c r="F66" s="146"/>
      <c r="G66" s="198"/>
      <c r="H66" s="218"/>
    </row>
    <row r="67" spans="1:8" ht="30" customHeight="1">
      <c r="A67" s="208" t="s">
        <v>21</v>
      </c>
      <c r="B67" s="282" t="s">
        <v>463</v>
      </c>
      <c r="C67" s="282"/>
      <c r="D67" s="141">
        <f>SUM(D68:D72)</f>
        <v>61900</v>
      </c>
      <c r="E67" s="141">
        <f>SUM(E68:E72)</f>
        <v>0</v>
      </c>
      <c r="F67" s="141">
        <f>SUM(F68:F72)</f>
        <v>0</v>
      </c>
      <c r="G67" s="141">
        <f>SUM(G68:G72)</f>
        <v>51073.170727000004</v>
      </c>
      <c r="H67" s="218"/>
    </row>
    <row r="68" spans="1:8" ht="30" customHeight="1">
      <c r="A68" s="209" t="s">
        <v>34</v>
      </c>
      <c r="B68" s="170" t="s">
        <v>35</v>
      </c>
      <c r="C68" s="166"/>
      <c r="D68" s="145">
        <v>4000</v>
      </c>
      <c r="E68" s="147"/>
      <c r="F68" s="146"/>
      <c r="G68" s="198">
        <v>4000</v>
      </c>
      <c r="H68" s="218" t="s">
        <v>499</v>
      </c>
    </row>
    <row r="69" spans="1:8" ht="30" customHeight="1">
      <c r="A69" s="210" t="s">
        <v>36</v>
      </c>
      <c r="B69" s="169" t="s">
        <v>37</v>
      </c>
      <c r="C69" s="166"/>
      <c r="D69" s="145">
        <v>8900</v>
      </c>
      <c r="E69" s="147"/>
      <c r="F69" s="146"/>
      <c r="G69" s="198">
        <f t="shared" si="0"/>
        <v>7235.772357</v>
      </c>
      <c r="H69" s="218" t="s">
        <v>499</v>
      </c>
    </row>
    <row r="70" spans="1:8" ht="30" customHeight="1">
      <c r="A70" s="210" t="s">
        <v>38</v>
      </c>
      <c r="B70" s="169" t="s">
        <v>422</v>
      </c>
      <c r="C70" s="166"/>
      <c r="D70" s="145">
        <v>45900</v>
      </c>
      <c r="E70" s="147"/>
      <c r="F70" s="146"/>
      <c r="G70" s="198">
        <f t="shared" si="0"/>
        <v>37317.073167</v>
      </c>
      <c r="H70" s="218" t="s">
        <v>500</v>
      </c>
    </row>
    <row r="71" spans="1:8" ht="30" customHeight="1">
      <c r="A71" s="210" t="s">
        <v>160</v>
      </c>
      <c r="B71" s="169" t="s">
        <v>462</v>
      </c>
      <c r="C71" s="166"/>
      <c r="D71" s="145">
        <v>3100</v>
      </c>
      <c r="E71" s="147"/>
      <c r="F71" s="146"/>
      <c r="G71" s="198">
        <f t="shared" si="0"/>
        <v>2520.3252030000003</v>
      </c>
      <c r="H71" s="218" t="s">
        <v>499</v>
      </c>
    </row>
    <row r="72" spans="1:8" ht="30" customHeight="1">
      <c r="A72" s="210"/>
      <c r="B72" s="169"/>
      <c r="C72" s="166"/>
      <c r="D72" s="145"/>
      <c r="E72" s="147"/>
      <c r="F72" s="146"/>
      <c r="G72" s="198"/>
      <c r="H72" s="218"/>
    </row>
    <row r="73" spans="1:8" ht="30" customHeight="1">
      <c r="A73" s="210"/>
      <c r="B73" s="169"/>
      <c r="C73" s="166"/>
      <c r="D73" s="145"/>
      <c r="E73" s="147"/>
      <c r="F73" s="146"/>
      <c r="G73" s="198"/>
      <c r="H73" s="218"/>
    </row>
    <row r="74" spans="1:8" ht="30" customHeight="1">
      <c r="A74" s="208" t="s">
        <v>33</v>
      </c>
      <c r="B74" s="275" t="s">
        <v>423</v>
      </c>
      <c r="C74" s="275"/>
      <c r="D74" s="141">
        <f>SUM(D75:D80)</f>
        <v>73000</v>
      </c>
      <c r="E74" s="141">
        <f>SUM(E75:E80)</f>
        <v>0</v>
      </c>
      <c r="F74" s="141">
        <f>SUM(F75:F80)</f>
        <v>0</v>
      </c>
      <c r="G74" s="141">
        <f>SUM(G75:G80)</f>
        <v>64740.569102099995</v>
      </c>
      <c r="H74" s="218"/>
    </row>
    <row r="75" spans="1:8" ht="30" customHeight="1">
      <c r="A75" s="209" t="s">
        <v>34</v>
      </c>
      <c r="B75" s="169" t="s">
        <v>424</v>
      </c>
      <c r="C75" s="166"/>
      <c r="D75" s="145">
        <v>15450</v>
      </c>
      <c r="E75" s="147"/>
      <c r="F75" s="146"/>
      <c r="G75" s="198">
        <f t="shared" si="0"/>
        <v>12560.9756085</v>
      </c>
      <c r="H75" s="218" t="s">
        <v>499</v>
      </c>
    </row>
    <row r="76" spans="1:8" ht="30" customHeight="1">
      <c r="A76" s="209" t="s">
        <v>36</v>
      </c>
      <c r="B76" s="169" t="s">
        <v>425</v>
      </c>
      <c r="C76" s="166"/>
      <c r="D76" s="145">
        <v>22000</v>
      </c>
      <c r="E76" s="147"/>
      <c r="F76" s="146"/>
      <c r="G76" s="198">
        <f t="shared" si="0"/>
        <v>17886.17886</v>
      </c>
      <c r="H76" s="218" t="s">
        <v>499</v>
      </c>
    </row>
    <row r="77" spans="1:8" ht="30" customHeight="1">
      <c r="A77" s="209" t="s">
        <v>38</v>
      </c>
      <c r="B77" s="169" t="s">
        <v>426</v>
      </c>
      <c r="C77" s="166"/>
      <c r="D77" s="145">
        <v>4000</v>
      </c>
      <c r="E77" s="147"/>
      <c r="F77" s="146"/>
      <c r="G77" s="198">
        <f t="shared" si="0"/>
        <v>3252.03252</v>
      </c>
      <c r="H77" s="218" t="s">
        <v>499</v>
      </c>
    </row>
    <row r="78" spans="1:8" ht="30" customHeight="1">
      <c r="A78" s="209" t="s">
        <v>160</v>
      </c>
      <c r="B78" s="169" t="s">
        <v>428</v>
      </c>
      <c r="C78" s="166"/>
      <c r="D78" s="145">
        <v>19530</v>
      </c>
      <c r="E78" s="147"/>
      <c r="F78" s="146"/>
      <c r="G78" s="198">
        <v>19530</v>
      </c>
      <c r="H78" s="218" t="s">
        <v>499</v>
      </c>
    </row>
    <row r="79" spans="1:8" ht="30" customHeight="1">
      <c r="A79" s="209" t="s">
        <v>427</v>
      </c>
      <c r="B79" s="169" t="s">
        <v>429</v>
      </c>
      <c r="C79" s="166"/>
      <c r="D79" s="145">
        <v>9300</v>
      </c>
      <c r="E79" s="147"/>
      <c r="F79" s="146"/>
      <c r="G79" s="198">
        <v>9300</v>
      </c>
      <c r="H79" s="218" t="s">
        <v>499</v>
      </c>
    </row>
    <row r="80" spans="1:8" ht="30" customHeight="1">
      <c r="A80" s="209" t="s">
        <v>430</v>
      </c>
      <c r="B80" s="169" t="s">
        <v>431</v>
      </c>
      <c r="C80" s="166"/>
      <c r="D80" s="145">
        <v>2720</v>
      </c>
      <c r="E80" s="147"/>
      <c r="F80" s="146"/>
      <c r="G80" s="198">
        <f>-(D80*18.699187%-D80)</f>
        <v>2211.3821136</v>
      </c>
      <c r="H80" s="218" t="s">
        <v>499</v>
      </c>
    </row>
    <row r="81" spans="1:8" ht="30" customHeight="1">
      <c r="A81" s="209"/>
      <c r="B81" s="169"/>
      <c r="C81" s="166"/>
      <c r="D81" s="145"/>
      <c r="E81" s="147"/>
      <c r="F81" s="146"/>
      <c r="G81" s="198"/>
      <c r="H81" s="218"/>
    </row>
    <row r="82" spans="1:8" ht="30" customHeight="1">
      <c r="A82" s="209"/>
      <c r="B82" s="169"/>
      <c r="C82" s="166"/>
      <c r="D82" s="145"/>
      <c r="E82" s="147"/>
      <c r="F82" s="146"/>
      <c r="G82" s="198"/>
      <c r="H82" s="218"/>
    </row>
    <row r="83" spans="1:8" ht="30" customHeight="1">
      <c r="A83" s="208" t="s">
        <v>432</v>
      </c>
      <c r="B83" s="275" t="s">
        <v>373</v>
      </c>
      <c r="C83" s="275"/>
      <c r="D83" s="141">
        <f>SUM(D84:D85)</f>
        <v>22600</v>
      </c>
      <c r="E83" s="141">
        <f>SUM(E84:E85)</f>
        <v>0</v>
      </c>
      <c r="F83" s="141">
        <f>SUM(F84:F85)</f>
        <v>0</v>
      </c>
      <c r="G83" s="141">
        <f>SUM(G84:G85)</f>
        <v>18373.983738000003</v>
      </c>
      <c r="H83" s="218"/>
    </row>
    <row r="84" spans="1:8" ht="30" customHeight="1">
      <c r="A84" s="209" t="s">
        <v>41</v>
      </c>
      <c r="B84" s="169" t="s">
        <v>464</v>
      </c>
      <c r="C84" s="166"/>
      <c r="D84" s="145">
        <v>21200</v>
      </c>
      <c r="E84" s="147"/>
      <c r="F84" s="146"/>
      <c r="G84" s="198">
        <f>-(D84*18.699187%-D84)</f>
        <v>17235.772356</v>
      </c>
      <c r="H84" s="218" t="s">
        <v>499</v>
      </c>
    </row>
    <row r="85" spans="1:8" s="30" customFormat="1" ht="30" customHeight="1">
      <c r="A85" s="209" t="s">
        <v>434</v>
      </c>
      <c r="B85" s="169" t="s">
        <v>433</v>
      </c>
      <c r="C85" s="166"/>
      <c r="D85" s="145">
        <v>1400</v>
      </c>
      <c r="E85" s="147"/>
      <c r="F85" s="143"/>
      <c r="G85" s="198">
        <f>-(D85*18.699187%-D85)</f>
        <v>1138.211382</v>
      </c>
      <c r="H85" s="218" t="s">
        <v>499</v>
      </c>
    </row>
    <row r="86" spans="1:8" s="30" customFormat="1" ht="30" customHeight="1">
      <c r="A86" s="209"/>
      <c r="B86" s="169"/>
      <c r="C86" s="166"/>
      <c r="D86" s="145"/>
      <c r="E86" s="147"/>
      <c r="F86" s="143"/>
      <c r="G86" s="198"/>
      <c r="H86" s="218"/>
    </row>
    <row r="87" spans="1:8" s="30" customFormat="1" ht="30" customHeight="1">
      <c r="A87" s="209"/>
      <c r="B87" s="169"/>
      <c r="C87" s="166"/>
      <c r="D87" s="145"/>
      <c r="E87" s="147"/>
      <c r="F87" s="143"/>
      <c r="G87" s="198"/>
      <c r="H87" s="218"/>
    </row>
    <row r="88" spans="1:8" ht="30" customHeight="1">
      <c r="A88" s="208" t="s">
        <v>435</v>
      </c>
      <c r="B88" s="275" t="s">
        <v>438</v>
      </c>
      <c r="C88" s="275"/>
      <c r="D88" s="141">
        <f>SUM(D89:D93)</f>
        <v>12000</v>
      </c>
      <c r="E88" s="141">
        <f>SUM(E89:E93)</f>
        <v>0</v>
      </c>
      <c r="F88" s="141">
        <f>SUM(F89:F93)</f>
        <v>0</v>
      </c>
      <c r="G88" s="141">
        <f>SUM(G89:G93)</f>
        <v>9756.09756</v>
      </c>
      <c r="H88" s="218"/>
    </row>
    <row r="89" spans="1:8" ht="30" customHeight="1">
      <c r="A89" s="209" t="s">
        <v>43</v>
      </c>
      <c r="B89" s="169" t="s">
        <v>439</v>
      </c>
      <c r="C89" s="167"/>
      <c r="D89" s="145">
        <v>7000</v>
      </c>
      <c r="E89" s="147"/>
      <c r="F89" s="146"/>
      <c r="G89" s="198">
        <f>-(D89*18.699187%-D89)</f>
        <v>5691.05691</v>
      </c>
      <c r="H89" s="218" t="s">
        <v>503</v>
      </c>
    </row>
    <row r="90" spans="1:8" s="30" customFormat="1" ht="30" customHeight="1">
      <c r="A90" s="209" t="s">
        <v>337</v>
      </c>
      <c r="B90" s="169" t="s">
        <v>467</v>
      </c>
      <c r="C90" s="167"/>
      <c r="D90" s="145">
        <v>2000</v>
      </c>
      <c r="E90" s="147"/>
      <c r="F90" s="143"/>
      <c r="G90" s="198">
        <f>-(D90*18.699187%-D90)</f>
        <v>1626.01626</v>
      </c>
      <c r="H90" s="218" t="s">
        <v>499</v>
      </c>
    </row>
    <row r="91" spans="1:8" s="30" customFormat="1" ht="30" customHeight="1">
      <c r="A91" s="209" t="s">
        <v>465</v>
      </c>
      <c r="B91" s="169" t="s">
        <v>468</v>
      </c>
      <c r="C91" s="167"/>
      <c r="D91" s="145">
        <v>0</v>
      </c>
      <c r="E91" s="147"/>
      <c r="F91" s="143"/>
      <c r="G91" s="198">
        <f>-(D91*18.699187%-D91)</f>
        <v>0</v>
      </c>
      <c r="H91" s="218"/>
    </row>
    <row r="92" spans="1:8" s="30" customFormat="1" ht="30" customHeight="1">
      <c r="A92" s="209" t="s">
        <v>466</v>
      </c>
      <c r="B92" s="169" t="s">
        <v>440</v>
      </c>
      <c r="C92" s="167"/>
      <c r="D92" s="145">
        <v>0</v>
      </c>
      <c r="E92" s="147"/>
      <c r="F92" s="143"/>
      <c r="G92" s="198">
        <f>-(D92*18.699187%-D92)</f>
        <v>0</v>
      </c>
      <c r="H92" s="218"/>
    </row>
    <row r="93" spans="1:8" s="30" customFormat="1" ht="30" customHeight="1">
      <c r="A93" s="209" t="s">
        <v>469</v>
      </c>
      <c r="B93" s="169" t="s">
        <v>470</v>
      </c>
      <c r="C93" s="167"/>
      <c r="D93" s="145">
        <v>3000</v>
      </c>
      <c r="E93" s="147"/>
      <c r="F93" s="143"/>
      <c r="G93" s="198">
        <f>-(D93*18.699187%-D93)</f>
        <v>2439.02439</v>
      </c>
      <c r="H93" s="218" t="s">
        <v>499</v>
      </c>
    </row>
    <row r="94" spans="1:8" s="30" customFormat="1" ht="30" customHeight="1">
      <c r="A94" s="209"/>
      <c r="B94" s="169"/>
      <c r="C94" s="167"/>
      <c r="D94" s="145"/>
      <c r="E94" s="147"/>
      <c r="F94" s="143"/>
      <c r="G94" s="198"/>
      <c r="H94" s="218"/>
    </row>
    <row r="95" spans="1:8" s="30" customFormat="1" ht="30" customHeight="1">
      <c r="A95" s="209"/>
      <c r="B95" s="169"/>
      <c r="C95" s="167"/>
      <c r="D95" s="145"/>
      <c r="E95" s="147"/>
      <c r="F95" s="143"/>
      <c r="G95" s="198"/>
      <c r="H95" s="218"/>
    </row>
    <row r="96" spans="1:8" s="30" customFormat="1" ht="30" customHeight="1">
      <c r="A96" s="208" t="s">
        <v>45</v>
      </c>
      <c r="B96" s="277" t="s">
        <v>378</v>
      </c>
      <c r="C96" s="281"/>
      <c r="D96" s="141">
        <f>SUM(D97)</f>
        <v>3000</v>
      </c>
      <c r="E96" s="141">
        <f>SUM(E97)</f>
        <v>0</v>
      </c>
      <c r="F96" s="141">
        <f>SUM(F97)</f>
        <v>0</v>
      </c>
      <c r="G96" s="141">
        <f>SUM(G97)</f>
        <v>2439.02439</v>
      </c>
      <c r="H96" s="218"/>
    </row>
    <row r="97" spans="1:8" s="30" customFormat="1" ht="30" customHeight="1">
      <c r="A97" s="209" t="s">
        <v>471</v>
      </c>
      <c r="B97" s="173" t="s">
        <v>50</v>
      </c>
      <c r="C97" s="178"/>
      <c r="D97" s="145">
        <v>3000</v>
      </c>
      <c r="E97" s="147"/>
      <c r="F97" s="143"/>
      <c r="G97" s="198">
        <f>-(D97*18.699187%-D97)</f>
        <v>2439.02439</v>
      </c>
      <c r="H97" s="218" t="s">
        <v>499</v>
      </c>
    </row>
    <row r="98" spans="1:8" s="30" customFormat="1" ht="30" customHeight="1">
      <c r="A98" s="209"/>
      <c r="B98" s="169"/>
      <c r="C98" s="167"/>
      <c r="D98" s="145"/>
      <c r="E98" s="147"/>
      <c r="F98" s="143"/>
      <c r="G98" s="198"/>
      <c r="H98" s="218"/>
    </row>
    <row r="99" spans="1:8" s="30" customFormat="1" ht="30" customHeight="1">
      <c r="A99" s="209"/>
      <c r="B99" s="169"/>
      <c r="C99" s="167"/>
      <c r="D99" s="145"/>
      <c r="E99" s="147"/>
      <c r="F99" s="143"/>
      <c r="G99" s="198"/>
      <c r="H99" s="218"/>
    </row>
    <row r="100" spans="1:8" ht="30" customHeight="1">
      <c r="A100" s="208" t="s">
        <v>46</v>
      </c>
      <c r="B100" s="275" t="s">
        <v>374</v>
      </c>
      <c r="C100" s="275"/>
      <c r="D100" s="141">
        <f>SUM(D101:D103)</f>
        <v>42365</v>
      </c>
      <c r="E100" s="141">
        <f>SUM(E101:E103)</f>
        <v>0</v>
      </c>
      <c r="F100" s="141">
        <f>SUM(F101:F103)</f>
        <v>0</v>
      </c>
      <c r="G100" s="141">
        <f>SUM(G101:G103)</f>
        <v>34443.08942745</v>
      </c>
      <c r="H100" s="218"/>
    </row>
    <row r="101" spans="1:8" ht="30" customHeight="1">
      <c r="A101" s="209" t="s">
        <v>436</v>
      </c>
      <c r="B101" s="169" t="s">
        <v>53</v>
      </c>
      <c r="C101" s="166"/>
      <c r="D101" s="145">
        <v>10820</v>
      </c>
      <c r="E101" s="147"/>
      <c r="F101" s="146"/>
      <c r="G101" s="198">
        <f>-(D101*18.699187%-D101)</f>
        <v>8796.7479666</v>
      </c>
      <c r="H101" s="218" t="s">
        <v>499</v>
      </c>
    </row>
    <row r="102" spans="1:8" ht="30" customHeight="1">
      <c r="A102" s="209" t="s">
        <v>437</v>
      </c>
      <c r="B102" s="169" t="s">
        <v>55</v>
      </c>
      <c r="C102" s="166"/>
      <c r="D102" s="145">
        <v>1200</v>
      </c>
      <c r="E102" s="147"/>
      <c r="F102" s="143"/>
      <c r="G102" s="198">
        <f>-(D102*18.699187%-D102)</f>
        <v>975.6097560000001</v>
      </c>
      <c r="H102" s="218" t="s">
        <v>499</v>
      </c>
    </row>
    <row r="103" spans="1:8" s="30" customFormat="1" ht="30" customHeight="1">
      <c r="A103" s="209" t="s">
        <v>441</v>
      </c>
      <c r="B103" s="169" t="s">
        <v>472</v>
      </c>
      <c r="C103" s="166"/>
      <c r="D103" s="145">
        <v>30345</v>
      </c>
      <c r="E103" s="147"/>
      <c r="F103" s="146"/>
      <c r="G103" s="198">
        <f>-(D103*18.699187%-D103)</f>
        <v>24670.73170485</v>
      </c>
      <c r="H103" s="218" t="s">
        <v>499</v>
      </c>
    </row>
    <row r="104" spans="1:8" s="30" customFormat="1" ht="30" customHeight="1">
      <c r="A104" s="209"/>
      <c r="B104" s="169"/>
      <c r="C104" s="166"/>
      <c r="D104" s="145"/>
      <c r="E104" s="147"/>
      <c r="F104" s="146"/>
      <c r="G104" s="198"/>
      <c r="H104" s="218"/>
    </row>
    <row r="105" spans="1:8" s="30" customFormat="1" ht="30" customHeight="1">
      <c r="A105" s="209"/>
      <c r="B105" s="169"/>
      <c r="C105" s="166"/>
      <c r="D105" s="145"/>
      <c r="E105" s="147"/>
      <c r="F105" s="146"/>
      <c r="G105" s="198"/>
      <c r="H105" s="218"/>
    </row>
    <row r="106" spans="1:8" ht="30" customHeight="1">
      <c r="A106" s="208" t="s">
        <v>473</v>
      </c>
      <c r="B106" s="275" t="s">
        <v>376</v>
      </c>
      <c r="C106" s="275"/>
      <c r="D106" s="141">
        <f>SUM(D107)</f>
        <v>5150</v>
      </c>
      <c r="E106" s="141">
        <f>SUM(E107)</f>
        <v>0</v>
      </c>
      <c r="F106" s="141">
        <f>SUM(F107)</f>
        <v>0</v>
      </c>
      <c r="G106" s="141">
        <f>SUM(G107)</f>
        <v>4186.9918695</v>
      </c>
      <c r="H106" s="218"/>
    </row>
    <row r="107" spans="1:8" ht="30" customHeight="1">
      <c r="A107" s="209" t="s">
        <v>48</v>
      </c>
      <c r="B107" s="170" t="s">
        <v>61</v>
      </c>
      <c r="C107" s="167"/>
      <c r="D107" s="145">
        <v>5150</v>
      </c>
      <c r="E107" s="147"/>
      <c r="F107" s="146"/>
      <c r="G107" s="198">
        <f>-(D107*18.699187%-D107)</f>
        <v>4186.9918695</v>
      </c>
      <c r="H107" s="218" t="s">
        <v>499</v>
      </c>
    </row>
    <row r="108" spans="1:8" ht="30" customHeight="1">
      <c r="A108" s="209" t="s">
        <v>338</v>
      </c>
      <c r="B108" s="170"/>
      <c r="C108" s="166"/>
      <c r="D108" s="145"/>
      <c r="E108" s="147"/>
      <c r="F108" s="143"/>
      <c r="G108" s="198"/>
      <c r="H108" s="218"/>
    </row>
    <row r="109" spans="1:8" ht="30" customHeight="1">
      <c r="A109" s="210"/>
      <c r="B109" s="169"/>
      <c r="C109" s="167"/>
      <c r="D109" s="145"/>
      <c r="E109" s="147"/>
      <c r="F109" s="143"/>
      <c r="G109" s="198"/>
      <c r="H109" s="218"/>
    </row>
    <row r="110" spans="1:8" ht="30" customHeight="1">
      <c r="A110" s="210"/>
      <c r="B110" s="169"/>
      <c r="C110" s="167"/>
      <c r="D110" s="145"/>
      <c r="E110" s="147"/>
      <c r="F110" s="143"/>
      <c r="G110" s="198"/>
      <c r="H110" s="218"/>
    </row>
    <row r="111" spans="1:8" s="30" customFormat="1" ht="30" customHeight="1">
      <c r="A111" s="208" t="s">
        <v>474</v>
      </c>
      <c r="B111" s="279" t="s">
        <v>442</v>
      </c>
      <c r="C111" s="280"/>
      <c r="D111" s="141">
        <f>SUM(D112)</f>
        <v>1440</v>
      </c>
      <c r="E111" s="141">
        <f>SUM(E112)</f>
        <v>0</v>
      </c>
      <c r="F111" s="141">
        <f>SUM(F112)</f>
        <v>0</v>
      </c>
      <c r="G111" s="141">
        <f>SUM(G112)</f>
        <v>1440</v>
      </c>
      <c r="H111" s="218"/>
    </row>
    <row r="112" spans="1:8" ht="30" customHeight="1">
      <c r="A112" s="211" t="s">
        <v>52</v>
      </c>
      <c r="B112" s="173" t="s">
        <v>443</v>
      </c>
      <c r="C112" s="166"/>
      <c r="D112" s="145">
        <v>1440</v>
      </c>
      <c r="E112" s="147"/>
      <c r="F112" s="146"/>
      <c r="G112" s="198">
        <v>1440</v>
      </c>
      <c r="H112" s="218" t="s">
        <v>499</v>
      </c>
    </row>
    <row r="113" spans="1:8" ht="30" customHeight="1">
      <c r="A113" s="211" t="s">
        <v>54</v>
      </c>
      <c r="B113" s="175"/>
      <c r="C113" s="166"/>
      <c r="D113" s="145"/>
      <c r="E113" s="147"/>
      <c r="F113" s="143"/>
      <c r="G113" s="198"/>
      <c r="H113" s="218"/>
    </row>
    <row r="114" spans="1:8" s="30" customFormat="1" ht="30" customHeight="1">
      <c r="A114" s="211"/>
      <c r="B114" s="170"/>
      <c r="C114" s="166"/>
      <c r="D114" s="145"/>
      <c r="E114" s="147"/>
      <c r="F114" s="146"/>
      <c r="G114" s="198"/>
      <c r="H114" s="218"/>
    </row>
    <row r="115" spans="1:8" ht="30" customHeight="1">
      <c r="A115" s="211"/>
      <c r="B115" s="170"/>
      <c r="C115" s="166"/>
      <c r="D115" s="145"/>
      <c r="E115" s="147"/>
      <c r="F115" s="146"/>
      <c r="G115" s="198"/>
      <c r="H115" s="218"/>
    </row>
    <row r="116" spans="1:8" ht="30" customHeight="1">
      <c r="A116" s="208" t="s">
        <v>339</v>
      </c>
      <c r="B116" s="277" t="s">
        <v>379</v>
      </c>
      <c r="C116" s="284"/>
      <c r="D116" s="141">
        <f>SUM(D117:D118)</f>
        <v>20272</v>
      </c>
      <c r="E116" s="141">
        <f>SUM(E117:E118)</f>
        <v>0</v>
      </c>
      <c r="F116" s="141">
        <f>SUM(F117:F118)</f>
        <v>0</v>
      </c>
      <c r="G116" s="141">
        <f>SUM(G117:G118)</f>
        <v>19141.07317024</v>
      </c>
      <c r="H116" s="218"/>
    </row>
    <row r="117" spans="1:8" ht="30" customHeight="1">
      <c r="A117" s="211" t="s">
        <v>58</v>
      </c>
      <c r="B117" s="170" t="s">
        <v>444</v>
      </c>
      <c r="C117" s="180"/>
      <c r="D117" s="145">
        <v>14224</v>
      </c>
      <c r="E117" s="147"/>
      <c r="F117" s="146"/>
      <c r="G117" s="198">
        <v>14224</v>
      </c>
      <c r="H117" s="218" t="s">
        <v>504</v>
      </c>
    </row>
    <row r="118" spans="1:8" ht="30" customHeight="1">
      <c r="A118" s="211" t="s">
        <v>59</v>
      </c>
      <c r="B118" s="173" t="s">
        <v>445</v>
      </c>
      <c r="C118" s="180"/>
      <c r="D118" s="145">
        <v>6048</v>
      </c>
      <c r="E118" s="147"/>
      <c r="F118" s="146"/>
      <c r="G118" s="198">
        <f>-(D118*18.699187%-D118)</f>
        <v>4917.07317024</v>
      </c>
      <c r="H118" s="218" t="s">
        <v>499</v>
      </c>
    </row>
    <row r="119" spans="1:8" ht="30" customHeight="1">
      <c r="A119" s="208"/>
      <c r="B119" s="177"/>
      <c r="C119" s="180"/>
      <c r="D119" s="145"/>
      <c r="E119" s="147"/>
      <c r="F119" s="146"/>
      <c r="G119" s="198"/>
      <c r="H119" s="218"/>
    </row>
    <row r="120" spans="1:8" ht="30" customHeight="1">
      <c r="A120" s="211"/>
      <c r="B120" s="170"/>
      <c r="C120" s="166"/>
      <c r="D120" s="145"/>
      <c r="E120" s="147"/>
      <c r="F120" s="146"/>
      <c r="G120" s="198"/>
      <c r="H120" s="218"/>
    </row>
    <row r="121" spans="1:8" ht="30" customHeight="1">
      <c r="A121" s="212" t="s">
        <v>475</v>
      </c>
      <c r="B121" s="275" t="s">
        <v>446</v>
      </c>
      <c r="C121" s="275"/>
      <c r="D121" s="141">
        <f>SUM(D122)</f>
        <v>8000</v>
      </c>
      <c r="E121" s="141">
        <f>SUM(E122)</f>
        <v>0</v>
      </c>
      <c r="F121" s="141">
        <f>SUM(F122)</f>
        <v>0</v>
      </c>
      <c r="G121" s="141">
        <f>SUM(G122)</f>
        <v>8000</v>
      </c>
      <c r="H121" s="218"/>
    </row>
    <row r="122" spans="1:8" ht="30" customHeight="1">
      <c r="A122" s="211" t="s">
        <v>60</v>
      </c>
      <c r="B122" s="170" t="s">
        <v>517</v>
      </c>
      <c r="C122" s="179"/>
      <c r="D122" s="145">
        <v>8000</v>
      </c>
      <c r="E122" s="143"/>
      <c r="F122" s="143"/>
      <c r="G122" s="198">
        <v>8000</v>
      </c>
      <c r="H122" s="218" t="s">
        <v>499</v>
      </c>
    </row>
    <row r="123" spans="1:8" ht="30" customHeight="1">
      <c r="A123" s="212"/>
      <c r="B123" s="177"/>
      <c r="C123" s="179"/>
      <c r="D123" s="141"/>
      <c r="E123" s="143"/>
      <c r="F123" s="143"/>
      <c r="G123" s="198">
        <f>-(D123*18.699187%-D123)</f>
        <v>0</v>
      </c>
      <c r="H123" s="218"/>
    </row>
    <row r="124" spans="1:8" ht="30" customHeight="1">
      <c r="A124" s="212" t="s">
        <v>66</v>
      </c>
      <c r="B124" s="275" t="s">
        <v>477</v>
      </c>
      <c r="C124" s="275"/>
      <c r="D124" s="141">
        <f>SUM(D125)</f>
        <v>630</v>
      </c>
      <c r="E124" s="141">
        <f>SUM(E125)</f>
        <v>0</v>
      </c>
      <c r="F124" s="141">
        <f>SUM(F125)</f>
        <v>0</v>
      </c>
      <c r="G124" s="141">
        <f>SUM(G125)</f>
        <v>630</v>
      </c>
      <c r="H124" s="218"/>
    </row>
    <row r="125" spans="1:8" ht="30" customHeight="1">
      <c r="A125" s="211" t="s">
        <v>67</v>
      </c>
      <c r="B125" s="170" t="s">
        <v>518</v>
      </c>
      <c r="C125" s="179"/>
      <c r="D125" s="145">
        <v>630</v>
      </c>
      <c r="E125" s="143"/>
      <c r="F125" s="143"/>
      <c r="G125" s="198">
        <v>630</v>
      </c>
      <c r="H125" s="218" t="s">
        <v>499</v>
      </c>
    </row>
    <row r="126" spans="1:8" ht="30" customHeight="1">
      <c r="A126" s="212"/>
      <c r="B126" s="177"/>
      <c r="C126" s="179"/>
      <c r="D126" s="141"/>
      <c r="E126" s="143"/>
      <c r="F126" s="143"/>
      <c r="G126" s="198"/>
      <c r="H126" s="218"/>
    </row>
    <row r="127" spans="1:8" ht="30" customHeight="1">
      <c r="A127" s="212" t="s">
        <v>345</v>
      </c>
      <c r="B127" s="275" t="s">
        <v>119</v>
      </c>
      <c r="C127" s="275"/>
      <c r="D127" s="141">
        <f>SUM(D128)</f>
        <v>0</v>
      </c>
      <c r="E127" s="141">
        <f>SUM(E128)</f>
        <v>0</v>
      </c>
      <c r="F127" s="141">
        <f>SUM(F128)</f>
        <v>0</v>
      </c>
      <c r="G127" s="141">
        <f>SUM(G128)</f>
        <v>0</v>
      </c>
      <c r="H127" s="218"/>
    </row>
    <row r="128" spans="1:8" ht="30" customHeight="1">
      <c r="A128" s="213" t="s">
        <v>71</v>
      </c>
      <c r="B128" s="169" t="s">
        <v>447</v>
      </c>
      <c r="C128" s="166"/>
      <c r="D128" s="145">
        <v>0</v>
      </c>
      <c r="E128" s="147"/>
      <c r="F128" s="143"/>
      <c r="G128" s="198">
        <f>-(D128*18.699187%-D128)</f>
        <v>0</v>
      </c>
      <c r="H128" s="218"/>
    </row>
    <row r="129" spans="1:8" ht="30" customHeight="1">
      <c r="A129" s="213"/>
      <c r="B129" s="169"/>
      <c r="C129" s="166"/>
      <c r="D129" s="145"/>
      <c r="E129" s="147"/>
      <c r="F129" s="146"/>
      <c r="G129" s="198"/>
      <c r="H129" s="218"/>
    </row>
    <row r="130" spans="1:8" ht="30" customHeight="1">
      <c r="A130" s="213"/>
      <c r="B130" s="169"/>
      <c r="C130" s="166"/>
      <c r="D130" s="145"/>
      <c r="E130" s="147"/>
      <c r="F130" s="146"/>
      <c r="G130" s="198"/>
      <c r="H130" s="218"/>
    </row>
    <row r="131" spans="1:8" ht="30" customHeight="1">
      <c r="A131" s="212" t="s">
        <v>350</v>
      </c>
      <c r="B131" s="275" t="s">
        <v>120</v>
      </c>
      <c r="C131" s="275"/>
      <c r="D131" s="141"/>
      <c r="E131" s="143"/>
      <c r="F131" s="146"/>
      <c r="G131" s="198">
        <f>-(D131*18.699187%-D131)</f>
        <v>0</v>
      </c>
      <c r="H131" s="218"/>
    </row>
    <row r="132" spans="1:8" ht="30" customHeight="1">
      <c r="A132" s="214"/>
      <c r="B132" s="177"/>
      <c r="C132" s="179"/>
      <c r="D132" s="141"/>
      <c r="E132" s="143"/>
      <c r="F132" s="146"/>
      <c r="G132" s="198"/>
      <c r="H132" s="218"/>
    </row>
    <row r="133" spans="1:8" ht="30" customHeight="1">
      <c r="A133" s="215"/>
      <c r="B133" s="173"/>
      <c r="C133" s="166"/>
      <c r="D133" s="145"/>
      <c r="E133" s="147"/>
      <c r="F133" s="146"/>
      <c r="G133" s="198"/>
      <c r="H133" s="218"/>
    </row>
    <row r="134" spans="1:8" ht="30" customHeight="1">
      <c r="A134" s="212" t="s">
        <v>351</v>
      </c>
      <c r="B134" s="275" t="s">
        <v>138</v>
      </c>
      <c r="C134" s="275"/>
      <c r="D134" s="141"/>
      <c r="E134" s="143"/>
      <c r="F134" s="149"/>
      <c r="G134" s="198">
        <f>-(D134*18.699187%-D134)</f>
        <v>0</v>
      </c>
      <c r="H134" s="218"/>
    </row>
    <row r="135" spans="1:8" ht="30" customHeight="1">
      <c r="A135" s="216"/>
      <c r="B135" s="173"/>
      <c r="C135" s="166"/>
      <c r="D135" s="145"/>
      <c r="E135" s="154"/>
      <c r="F135" s="149"/>
      <c r="G135" s="198"/>
      <c r="H135" s="218"/>
    </row>
    <row r="136" spans="1:8" ht="30" customHeight="1">
      <c r="A136" s="212"/>
      <c r="B136" s="173"/>
      <c r="C136" s="166"/>
      <c r="D136" s="145"/>
      <c r="E136" s="154"/>
      <c r="F136" s="149"/>
      <c r="G136" s="198"/>
      <c r="H136" s="218"/>
    </row>
    <row r="137" spans="1:8" ht="30" customHeight="1">
      <c r="A137" s="212" t="s">
        <v>75</v>
      </c>
      <c r="B137" s="275" t="s">
        <v>121</v>
      </c>
      <c r="C137" s="275"/>
      <c r="D137" s="141"/>
      <c r="E137" s="143"/>
      <c r="F137" s="149"/>
      <c r="G137" s="198">
        <f>-(D137*18.699187%-D137)</f>
        <v>0</v>
      </c>
      <c r="H137" s="218"/>
    </row>
    <row r="138" spans="1:8" ht="30" customHeight="1">
      <c r="A138" s="212"/>
      <c r="B138" s="177"/>
      <c r="C138" s="179"/>
      <c r="D138" s="141"/>
      <c r="E138" s="143"/>
      <c r="F138" s="149"/>
      <c r="G138" s="198"/>
      <c r="H138" s="218"/>
    </row>
    <row r="139" spans="1:8" ht="30" customHeight="1">
      <c r="A139" s="215"/>
      <c r="B139" s="173"/>
      <c r="C139" s="166"/>
      <c r="D139" s="145"/>
      <c r="E139" s="147"/>
      <c r="F139" s="148"/>
      <c r="G139" s="198"/>
      <c r="H139" s="218"/>
    </row>
    <row r="140" spans="1:8" s="30" customFormat="1" ht="30" customHeight="1">
      <c r="A140" s="212" t="s">
        <v>76</v>
      </c>
      <c r="B140" s="276" t="s">
        <v>318</v>
      </c>
      <c r="C140" s="276"/>
      <c r="D140" s="141"/>
      <c r="E140" s="143"/>
      <c r="F140" s="149"/>
      <c r="G140" s="198">
        <f>-(D140*18.699187%-D140)</f>
        <v>0</v>
      </c>
      <c r="H140" s="218"/>
    </row>
    <row r="141" spans="1:8" s="30" customFormat="1" ht="30" customHeight="1">
      <c r="A141" s="212"/>
      <c r="B141" s="181"/>
      <c r="C141" s="183"/>
      <c r="D141" s="141"/>
      <c r="E141" s="143"/>
      <c r="F141" s="149"/>
      <c r="G141" s="198"/>
      <c r="H141" s="218"/>
    </row>
    <row r="142" spans="1:8" ht="30" customHeight="1">
      <c r="A142" s="215"/>
      <c r="B142" s="173"/>
      <c r="C142" s="167"/>
      <c r="D142" s="145"/>
      <c r="E142" s="147"/>
      <c r="F142" s="149"/>
      <c r="G142" s="198"/>
      <c r="H142" s="218"/>
    </row>
    <row r="143" spans="1:8" ht="30" customHeight="1">
      <c r="A143" s="212" t="s">
        <v>77</v>
      </c>
      <c r="B143" s="277" t="s">
        <v>122</v>
      </c>
      <c r="C143" s="278"/>
      <c r="D143" s="141">
        <f>SUM(D144:D145)</f>
        <v>52090</v>
      </c>
      <c r="E143" s="141">
        <f>SUM(E144:E145)</f>
        <v>0</v>
      </c>
      <c r="F143" s="141">
        <f>SUM(F144:F145)</f>
        <v>0</v>
      </c>
      <c r="G143" s="141">
        <f>SUM(G144:G145)</f>
        <v>42349.5934917</v>
      </c>
      <c r="H143" s="218"/>
    </row>
    <row r="144" spans="1:8" ht="30" customHeight="1">
      <c r="A144" s="211" t="s">
        <v>78</v>
      </c>
      <c r="B144" s="173" t="s">
        <v>448</v>
      </c>
      <c r="C144" s="167"/>
      <c r="D144" s="145">
        <v>50000</v>
      </c>
      <c r="E144" s="143"/>
      <c r="F144" s="148"/>
      <c r="G144" s="198">
        <f>-(D144*18.699187%-D144)</f>
        <v>40650.4065</v>
      </c>
      <c r="H144" s="218" t="s">
        <v>501</v>
      </c>
    </row>
    <row r="145" spans="1:8" ht="30" customHeight="1">
      <c r="A145" s="211" t="s">
        <v>479</v>
      </c>
      <c r="B145" s="173" t="s">
        <v>449</v>
      </c>
      <c r="C145" s="166"/>
      <c r="D145" s="145">
        <v>2090</v>
      </c>
      <c r="E145" s="148"/>
      <c r="F145" s="148"/>
      <c r="G145" s="198">
        <f>-(D145*18.699187%-D145)</f>
        <v>1699.1869917</v>
      </c>
      <c r="H145" s="218" t="s">
        <v>505</v>
      </c>
    </row>
    <row r="146" spans="1:8" s="30" customFormat="1" ht="30" customHeight="1">
      <c r="A146" s="211"/>
      <c r="B146" s="173"/>
      <c r="C146" s="166"/>
      <c r="D146" s="145"/>
      <c r="E146" s="143"/>
      <c r="F146" s="148"/>
      <c r="G146" s="198"/>
      <c r="H146" s="218"/>
    </row>
    <row r="147" spans="1:8" s="30" customFormat="1" ht="30" customHeight="1">
      <c r="A147" s="211"/>
      <c r="B147" s="173"/>
      <c r="C147" s="166"/>
      <c r="D147" s="145"/>
      <c r="E147" s="146"/>
      <c r="F147" s="148"/>
      <c r="G147" s="198"/>
      <c r="H147" s="218"/>
    </row>
    <row r="148" spans="1:8" s="30" customFormat="1" ht="30" customHeight="1">
      <c r="A148" s="212" t="s">
        <v>150</v>
      </c>
      <c r="B148" s="275" t="s">
        <v>450</v>
      </c>
      <c r="C148" s="275"/>
      <c r="D148" s="141">
        <f>SUM(D149)</f>
        <v>29900</v>
      </c>
      <c r="E148" s="141">
        <f>SUM(E149)</f>
        <v>0</v>
      </c>
      <c r="F148" s="141">
        <f>SUM(F149)</f>
        <v>0</v>
      </c>
      <c r="G148" s="141">
        <f>SUM(G149)</f>
        <v>24308.943087</v>
      </c>
      <c r="H148" s="218"/>
    </row>
    <row r="149" spans="1:8" s="30" customFormat="1" ht="30" customHeight="1">
      <c r="A149" s="211" t="s">
        <v>151</v>
      </c>
      <c r="B149" s="170" t="s">
        <v>519</v>
      </c>
      <c r="C149" s="183"/>
      <c r="D149" s="145">
        <v>29900</v>
      </c>
      <c r="E149" s="151"/>
      <c r="F149" s="156"/>
      <c r="G149" s="198">
        <f>-(D149*18.699187%-D149)</f>
        <v>24308.943087</v>
      </c>
      <c r="H149" s="218" t="s">
        <v>501</v>
      </c>
    </row>
    <row r="150" spans="1:8" s="30" customFormat="1" ht="30" customHeight="1">
      <c r="A150" s="212"/>
      <c r="B150" s="181"/>
      <c r="C150" s="183"/>
      <c r="D150" s="141"/>
      <c r="E150" s="151"/>
      <c r="F150" s="156"/>
      <c r="G150" s="198"/>
      <c r="H150" s="218"/>
    </row>
    <row r="151" spans="1:8" ht="30" customHeight="1">
      <c r="A151" s="211"/>
      <c r="B151" s="174"/>
      <c r="C151" s="166"/>
      <c r="D151" s="157"/>
      <c r="E151" s="148"/>
      <c r="F151" s="149"/>
      <c r="G151" s="198"/>
      <c r="H151" s="218"/>
    </row>
    <row r="152" spans="1:8" ht="30" customHeight="1">
      <c r="A152" s="212"/>
      <c r="B152" s="174" t="s">
        <v>79</v>
      </c>
      <c r="C152" s="166"/>
      <c r="D152" s="141">
        <f>SUM(D12,D23,D41,D47,D51,D55,D62,D67,D74,D83,D88,D96,D100,D106,D111,D116,D121,D124,D127,D143,D148)</f>
        <v>2060175</v>
      </c>
      <c r="E152" s="141">
        <f>SUM(E12,E23,E41,E47,E51,E55,E62,E67,E74,E83,E88,E96,E100,E106,E111,E116,E121,E124,E127,E143,E148)</f>
        <v>0</v>
      </c>
      <c r="F152" s="141">
        <f>SUM(F12,F23,F41,F47,F51,F55,F62,F67,F74,F83,F88,F96,F100,F106,F111,F116,F121,F124,F127,F143,F148)</f>
        <v>0</v>
      </c>
      <c r="G152" s="141">
        <f>SUM(G12,G23,G41,G47,G51,G55,G62,G67,G74,G83,G88,G96,G100,G106,G111,G116,G121,G124,G127,G143,G148)</f>
        <v>1701515.05675463</v>
      </c>
      <c r="H152" s="218"/>
    </row>
    <row r="153" spans="1:8" ht="30" customHeight="1">
      <c r="A153" s="211"/>
      <c r="B153" s="173"/>
      <c r="C153" s="166"/>
      <c r="D153" s="159"/>
      <c r="E153" s="160"/>
      <c r="F153" s="149"/>
      <c r="G153" s="198"/>
      <c r="H153" s="218"/>
    </row>
    <row r="154" spans="1:8" s="30" customFormat="1" ht="30" customHeight="1" thickBot="1">
      <c r="A154" s="217"/>
      <c r="B154" s="201"/>
      <c r="C154" s="202"/>
      <c r="D154" s="203"/>
      <c r="E154" s="204"/>
      <c r="F154" s="205"/>
      <c r="G154" s="206"/>
      <c r="H154" s="219"/>
    </row>
    <row r="155" ht="15.75" thickTop="1"/>
    <row r="158" ht="15">
      <c r="B158" s="16" t="s">
        <v>489</v>
      </c>
    </row>
    <row r="161" spans="2:3" ht="15">
      <c r="B161" s="16" t="s">
        <v>482</v>
      </c>
      <c r="C161" s="191" t="s">
        <v>483</v>
      </c>
    </row>
    <row r="164" spans="2:3" ht="15">
      <c r="B164" s="16" t="s">
        <v>484</v>
      </c>
      <c r="C164" s="191" t="s">
        <v>485</v>
      </c>
    </row>
  </sheetData>
  <sheetProtection/>
  <mergeCells count="34">
    <mergeCell ref="G8:G9"/>
    <mergeCell ref="A6:F6"/>
    <mergeCell ref="A8:A9"/>
    <mergeCell ref="B8:B9"/>
    <mergeCell ref="D8:D9"/>
    <mergeCell ref="E8:F8"/>
    <mergeCell ref="B11:C11"/>
    <mergeCell ref="B12:C12"/>
    <mergeCell ref="B23:C23"/>
    <mergeCell ref="B41:C41"/>
    <mergeCell ref="B47:C47"/>
    <mergeCell ref="B51:C51"/>
    <mergeCell ref="B55:C55"/>
    <mergeCell ref="B62:C62"/>
    <mergeCell ref="B67:C67"/>
    <mergeCell ref="B74:C74"/>
    <mergeCell ref="B83:C83"/>
    <mergeCell ref="B88:C88"/>
    <mergeCell ref="B124:C124"/>
    <mergeCell ref="B127:C127"/>
    <mergeCell ref="B96:C96"/>
    <mergeCell ref="B100:C100"/>
    <mergeCell ref="B106:C106"/>
    <mergeCell ref="B111:C111"/>
    <mergeCell ref="H6:H7"/>
    <mergeCell ref="H8:H9"/>
    <mergeCell ref="B143:C143"/>
    <mergeCell ref="B148:C148"/>
    <mergeCell ref="B131:C131"/>
    <mergeCell ref="B134:C134"/>
    <mergeCell ref="B137:C137"/>
    <mergeCell ref="B140:C140"/>
    <mergeCell ref="B116:C116"/>
    <mergeCell ref="B121:C121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164"/>
  <sheetViews>
    <sheetView zoomScale="75" zoomScaleNormal="75" zoomScalePageLayoutView="0" workbookViewId="0" topLeftCell="A1">
      <selection activeCell="D152" sqref="D152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40.14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7" width="23.421875" style="137" customWidth="1"/>
    <col min="8" max="8" width="18.421875" style="137" customWidth="1"/>
    <col min="9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8" ht="30" customHeight="1" thickTop="1">
      <c r="A6" s="287" t="s">
        <v>520</v>
      </c>
      <c r="B6" s="304"/>
      <c r="C6" s="304"/>
      <c r="D6" s="304"/>
      <c r="E6" s="304"/>
      <c r="F6" s="304"/>
      <c r="G6" s="194"/>
      <c r="H6" s="296"/>
    </row>
    <row r="7" spans="1:8" ht="30" customHeight="1" thickBot="1">
      <c r="A7" s="185"/>
      <c r="B7" s="186"/>
      <c r="C7" s="187"/>
      <c r="D7" s="188"/>
      <c r="E7" s="189"/>
      <c r="F7" s="193"/>
      <c r="G7" s="195"/>
      <c r="H7" s="297"/>
    </row>
    <row r="8" spans="1:8" s="30" customFormat="1" ht="30" customHeight="1" thickTop="1">
      <c r="A8" s="305" t="s">
        <v>1</v>
      </c>
      <c r="B8" s="294" t="s">
        <v>2</v>
      </c>
      <c r="C8" s="184"/>
      <c r="D8" s="290" t="s">
        <v>389</v>
      </c>
      <c r="E8" s="285" t="s">
        <v>5</v>
      </c>
      <c r="F8" s="285"/>
      <c r="G8" s="302" t="s">
        <v>497</v>
      </c>
      <c r="H8" s="298" t="s">
        <v>498</v>
      </c>
    </row>
    <row r="9" spans="1:8" s="30" customFormat="1" ht="30" customHeight="1">
      <c r="A9" s="306"/>
      <c r="B9" s="295"/>
      <c r="C9" s="165"/>
      <c r="D9" s="291"/>
      <c r="E9" s="162" t="s">
        <v>6</v>
      </c>
      <c r="F9" s="162" t="s">
        <v>7</v>
      </c>
      <c r="G9" s="303"/>
      <c r="H9" s="299"/>
    </row>
    <row r="10" spans="1:8" s="38" customFormat="1" ht="30" customHeight="1">
      <c r="A10" s="207">
        <v>1</v>
      </c>
      <c r="B10" s="164">
        <v>2</v>
      </c>
      <c r="C10" s="163"/>
      <c r="D10" s="140">
        <v>3</v>
      </c>
      <c r="E10" s="140">
        <v>7</v>
      </c>
      <c r="F10" s="140">
        <v>8</v>
      </c>
      <c r="G10" s="196">
        <v>4</v>
      </c>
      <c r="H10" s="192">
        <v>5</v>
      </c>
    </row>
    <row r="11" spans="1:8" s="38" customFormat="1" ht="30" customHeight="1">
      <c r="A11" s="207"/>
      <c r="B11" s="300" t="s">
        <v>362</v>
      </c>
      <c r="C11" s="301"/>
      <c r="E11" s="141"/>
      <c r="F11" s="141"/>
      <c r="G11" s="196"/>
      <c r="H11" s="192"/>
    </row>
    <row r="12" spans="1:8" s="30" customFormat="1" ht="30" customHeight="1">
      <c r="A12" s="208" t="s">
        <v>92</v>
      </c>
      <c r="B12" s="275" t="s">
        <v>363</v>
      </c>
      <c r="C12" s="275"/>
      <c r="D12" s="141">
        <f>SUM(D13:D20)</f>
        <v>182240.09</v>
      </c>
      <c r="E12" s="141">
        <f>SUM(E13:E20)</f>
        <v>0</v>
      </c>
      <c r="F12" s="141">
        <f>SUM(F13:F20)</f>
        <v>0</v>
      </c>
      <c r="G12" s="197">
        <f>SUM(G13:G20)</f>
        <v>148162.6747819317</v>
      </c>
      <c r="H12" s="200"/>
    </row>
    <row r="13" spans="1:8" ht="30" customHeight="1">
      <c r="A13" s="209" t="s">
        <v>81</v>
      </c>
      <c r="B13" s="169" t="s">
        <v>506</v>
      </c>
      <c r="C13" s="166"/>
      <c r="D13" s="145">
        <v>33173.35</v>
      </c>
      <c r="E13" s="146"/>
      <c r="F13" s="146"/>
      <c r="G13" s="198">
        <f>-(D13*18.699187%-D13)</f>
        <v>26970.2032493355</v>
      </c>
      <c r="H13" s="218" t="s">
        <v>499</v>
      </c>
    </row>
    <row r="14" spans="1:8" ht="30" customHeight="1">
      <c r="A14" s="209" t="s">
        <v>82</v>
      </c>
      <c r="B14" s="169" t="s">
        <v>507</v>
      </c>
      <c r="C14" s="167"/>
      <c r="D14" s="145">
        <v>20594.6</v>
      </c>
      <c r="E14" s="146"/>
      <c r="F14" s="146"/>
      <c r="G14" s="198">
        <f aca="true" t="shared" si="0" ref="G14:G77">-(D14*18.699187%-D14)</f>
        <v>16743.577234098</v>
      </c>
      <c r="H14" s="218" t="s">
        <v>499</v>
      </c>
    </row>
    <row r="15" spans="1:8" ht="30" customHeight="1">
      <c r="A15" s="209" t="s">
        <v>83</v>
      </c>
      <c r="B15" s="169" t="s">
        <v>508</v>
      </c>
      <c r="C15" s="166"/>
      <c r="D15" s="145">
        <v>15743.7</v>
      </c>
      <c r="E15" s="146"/>
      <c r="F15" s="146"/>
      <c r="G15" s="198">
        <f t="shared" si="0"/>
        <v>12799.756096281</v>
      </c>
      <c r="H15" s="218" t="s">
        <v>499</v>
      </c>
    </row>
    <row r="16" spans="1:8" ht="30" customHeight="1">
      <c r="A16" s="209" t="s">
        <v>84</v>
      </c>
      <c r="B16" s="169" t="s">
        <v>509</v>
      </c>
      <c r="C16" s="166"/>
      <c r="D16" s="145">
        <v>9145.91</v>
      </c>
      <c r="E16" s="146"/>
      <c r="F16" s="146"/>
      <c r="G16" s="198">
        <f t="shared" si="0"/>
        <v>7435.6991862483</v>
      </c>
      <c r="H16" s="218" t="s">
        <v>499</v>
      </c>
    </row>
    <row r="17" spans="1:8" ht="30" customHeight="1">
      <c r="A17" s="209" t="s">
        <v>85</v>
      </c>
      <c r="B17" s="176" t="s">
        <v>510</v>
      </c>
      <c r="C17" s="166"/>
      <c r="D17" s="145">
        <v>50066.23</v>
      </c>
      <c r="E17" s="147"/>
      <c r="F17" s="146"/>
      <c r="G17" s="198">
        <f t="shared" si="0"/>
        <v>40704.252028449904</v>
      </c>
      <c r="H17" s="218" t="s">
        <v>499</v>
      </c>
    </row>
    <row r="18" spans="1:8" ht="30" customHeight="1">
      <c r="A18" s="209" t="s">
        <v>86</v>
      </c>
      <c r="B18" s="169" t="s">
        <v>391</v>
      </c>
      <c r="C18" s="166"/>
      <c r="D18" s="145">
        <v>2598.21</v>
      </c>
      <c r="E18" s="147"/>
      <c r="F18" s="146"/>
      <c r="G18" s="198">
        <f t="shared" si="0"/>
        <v>2112.3658534473</v>
      </c>
      <c r="H18" s="218" t="s">
        <v>499</v>
      </c>
    </row>
    <row r="19" spans="1:8" ht="30" customHeight="1">
      <c r="A19" s="209" t="s">
        <v>393</v>
      </c>
      <c r="B19" s="169" t="s">
        <v>392</v>
      </c>
      <c r="C19" s="166"/>
      <c r="D19" s="145">
        <v>8578.02</v>
      </c>
      <c r="E19" s="147"/>
      <c r="F19" s="146"/>
      <c r="G19" s="198">
        <f t="shared" si="0"/>
        <v>6973.9999993026</v>
      </c>
      <c r="H19" s="218" t="s">
        <v>499</v>
      </c>
    </row>
    <row r="20" spans="1:8" ht="30" customHeight="1">
      <c r="A20" s="209" t="s">
        <v>394</v>
      </c>
      <c r="B20" s="169" t="s">
        <v>521</v>
      </c>
      <c r="C20" s="166"/>
      <c r="D20" s="145">
        <v>42340.07</v>
      </c>
      <c r="E20" s="147"/>
      <c r="F20" s="146"/>
      <c r="G20" s="198">
        <f t="shared" si="0"/>
        <v>34422.8211347691</v>
      </c>
      <c r="H20" s="218" t="s">
        <v>500</v>
      </c>
    </row>
    <row r="21" spans="1:8" ht="30" customHeight="1">
      <c r="A21" s="209"/>
      <c r="B21" s="169"/>
      <c r="C21" s="166"/>
      <c r="D21" s="145"/>
      <c r="E21" s="147"/>
      <c r="F21" s="146"/>
      <c r="G21" s="198"/>
      <c r="H21" s="199"/>
    </row>
    <row r="22" spans="1:8" ht="30" customHeight="1">
      <c r="A22" s="209"/>
      <c r="B22" s="169"/>
      <c r="C22" s="168"/>
      <c r="D22" s="145"/>
      <c r="E22" s="146"/>
      <c r="F22" s="148"/>
      <c r="G22" s="198"/>
      <c r="H22" s="199"/>
    </row>
    <row r="23" spans="1:8" s="30" customFormat="1" ht="30" customHeight="1">
      <c r="A23" s="208" t="s">
        <v>101</v>
      </c>
      <c r="B23" s="275" t="s">
        <v>364</v>
      </c>
      <c r="C23" s="275"/>
      <c r="D23" s="141">
        <f>SUM(D24:D38)</f>
        <v>776544</v>
      </c>
      <c r="E23" s="141">
        <f>SUM(E24:E38)</f>
        <v>0</v>
      </c>
      <c r="F23" s="141">
        <f>SUM(F24:F38)</f>
        <v>0</v>
      </c>
      <c r="G23" s="141">
        <f>SUM(G24:G38)</f>
        <v>643992.1168542423</v>
      </c>
      <c r="H23" s="200"/>
    </row>
    <row r="24" spans="1:8" ht="30" customHeight="1">
      <c r="A24" s="209" t="s">
        <v>102</v>
      </c>
      <c r="B24" s="170" t="s">
        <v>511</v>
      </c>
      <c r="C24" s="166"/>
      <c r="D24" s="145">
        <v>48382.5</v>
      </c>
      <c r="E24" s="147"/>
      <c r="F24" s="149"/>
      <c r="G24" s="198">
        <f t="shared" si="0"/>
        <v>39335.365849725</v>
      </c>
      <c r="H24" s="218" t="s">
        <v>500</v>
      </c>
    </row>
    <row r="25" spans="1:8" ht="30" customHeight="1">
      <c r="A25" s="209" t="s">
        <v>103</v>
      </c>
      <c r="B25" s="170" t="s">
        <v>512</v>
      </c>
      <c r="C25" s="166"/>
      <c r="D25" s="145">
        <v>13318.33</v>
      </c>
      <c r="E25" s="147"/>
      <c r="F25" s="149"/>
      <c r="G25" s="198">
        <f t="shared" si="0"/>
        <v>10827.9105680229</v>
      </c>
      <c r="H25" s="218" t="s">
        <v>500</v>
      </c>
    </row>
    <row r="26" spans="1:8" ht="30" customHeight="1">
      <c r="A26" s="209" t="s">
        <v>104</v>
      </c>
      <c r="B26" s="170" t="s">
        <v>396</v>
      </c>
      <c r="C26" s="166"/>
      <c r="D26" s="145">
        <v>60235.71</v>
      </c>
      <c r="E26" s="147"/>
      <c r="F26" s="149"/>
      <c r="G26" s="198">
        <f t="shared" si="0"/>
        <v>48972.1219463223</v>
      </c>
      <c r="H26" s="218" t="s">
        <v>500</v>
      </c>
    </row>
    <row r="27" spans="1:8" ht="30" customHeight="1">
      <c r="A27" s="209" t="s">
        <v>105</v>
      </c>
      <c r="B27" s="170" t="s">
        <v>513</v>
      </c>
      <c r="C27" s="166"/>
      <c r="D27" s="145">
        <v>83723.06</v>
      </c>
      <c r="E27" s="147"/>
      <c r="F27" s="149"/>
      <c r="G27" s="198">
        <v>80723.06</v>
      </c>
      <c r="H27" s="218" t="s">
        <v>500</v>
      </c>
    </row>
    <row r="28" spans="1:8" ht="30" customHeight="1">
      <c r="A28" s="209" t="s">
        <v>106</v>
      </c>
      <c r="B28" s="170" t="s">
        <v>398</v>
      </c>
      <c r="C28" s="167"/>
      <c r="D28" s="145">
        <v>24162.9</v>
      </c>
      <c r="E28" s="147"/>
      <c r="F28" s="149"/>
      <c r="G28" s="198">
        <f t="shared" si="0"/>
        <v>19644.634144377</v>
      </c>
      <c r="H28" s="218" t="s">
        <v>500</v>
      </c>
    </row>
    <row r="29" spans="1:8" ht="30" customHeight="1">
      <c r="A29" s="209" t="s">
        <v>107</v>
      </c>
      <c r="B29" s="170" t="s">
        <v>399</v>
      </c>
      <c r="C29" s="166"/>
      <c r="D29" s="145">
        <v>57644.68</v>
      </c>
      <c r="E29" s="147"/>
      <c r="F29" s="149"/>
      <c r="G29" s="198">
        <f t="shared" si="0"/>
        <v>46865.5934912484</v>
      </c>
      <c r="H29" s="218" t="s">
        <v>500</v>
      </c>
    </row>
    <row r="30" spans="1:8" ht="30" customHeight="1">
      <c r="A30" s="209" t="s">
        <v>108</v>
      </c>
      <c r="B30" s="170" t="s">
        <v>453</v>
      </c>
      <c r="C30" s="166"/>
      <c r="D30" s="145">
        <v>29588.08</v>
      </c>
      <c r="E30" s="147"/>
      <c r="F30" s="149"/>
      <c r="G30" s="198">
        <f t="shared" si="0"/>
        <v>24055.349591090402</v>
      </c>
      <c r="H30" s="218" t="s">
        <v>500</v>
      </c>
    </row>
    <row r="31" spans="1:8" ht="30" customHeight="1">
      <c r="A31" s="209" t="s">
        <v>109</v>
      </c>
      <c r="B31" s="170" t="s">
        <v>400</v>
      </c>
      <c r="C31" s="166"/>
      <c r="D31" s="145">
        <v>40562.31</v>
      </c>
      <c r="E31" s="147"/>
      <c r="F31" s="149"/>
      <c r="G31" s="198">
        <f t="shared" si="0"/>
        <v>32977.4878015803</v>
      </c>
      <c r="H31" s="218" t="s">
        <v>500</v>
      </c>
    </row>
    <row r="32" spans="1:8" ht="30" customHeight="1">
      <c r="A32" s="209" t="s">
        <v>110</v>
      </c>
      <c r="B32" s="170" t="s">
        <v>514</v>
      </c>
      <c r="C32" s="166"/>
      <c r="D32" s="145">
        <v>160305.27</v>
      </c>
      <c r="E32" s="147"/>
      <c r="F32" s="149"/>
      <c r="G32" s="198">
        <f t="shared" si="0"/>
        <v>130329.4877918451</v>
      </c>
      <c r="H32" s="218" t="s">
        <v>500</v>
      </c>
    </row>
    <row r="33" spans="1:8" ht="30" customHeight="1">
      <c r="A33" s="209" t="s">
        <v>406</v>
      </c>
      <c r="B33" s="170" t="s">
        <v>401</v>
      </c>
      <c r="C33" s="166"/>
      <c r="D33" s="145">
        <v>18534.9</v>
      </c>
      <c r="E33" s="147"/>
      <c r="F33" s="149"/>
      <c r="G33" s="198">
        <f t="shared" si="0"/>
        <v>15069.024388737002</v>
      </c>
      <c r="H33" s="218" t="s">
        <v>500</v>
      </c>
    </row>
    <row r="34" spans="1:8" ht="30" customHeight="1">
      <c r="A34" s="209" t="s">
        <v>407</v>
      </c>
      <c r="B34" s="170" t="s">
        <v>405</v>
      </c>
      <c r="C34" s="166"/>
      <c r="D34" s="145">
        <v>11341.7</v>
      </c>
      <c r="E34" s="147"/>
      <c r="F34" s="149"/>
      <c r="G34" s="198">
        <f t="shared" si="0"/>
        <v>9220.894308021001</v>
      </c>
      <c r="H34" s="218" t="s">
        <v>500</v>
      </c>
    </row>
    <row r="35" spans="1:8" ht="30" customHeight="1">
      <c r="A35" s="209" t="s">
        <v>408</v>
      </c>
      <c r="B35" s="170" t="s">
        <v>492</v>
      </c>
      <c r="C35" s="166"/>
      <c r="D35" s="145">
        <v>6232.45</v>
      </c>
      <c r="E35" s="147"/>
      <c r="F35" s="146"/>
      <c r="G35" s="198">
        <f t="shared" si="0"/>
        <v>5067.0325198185</v>
      </c>
      <c r="H35" s="218" t="s">
        <v>500</v>
      </c>
    </row>
    <row r="36" spans="1:8" ht="30" customHeight="1">
      <c r="A36" s="209" t="s">
        <v>409</v>
      </c>
      <c r="B36" s="170" t="s">
        <v>488</v>
      </c>
      <c r="C36" s="167"/>
      <c r="D36" s="145">
        <v>48869.04</v>
      </c>
      <c r="E36" s="147"/>
      <c r="F36" s="146"/>
      <c r="G36" s="198">
        <f t="shared" si="0"/>
        <v>39730.9268252952</v>
      </c>
      <c r="H36" s="218" t="s">
        <v>500</v>
      </c>
    </row>
    <row r="37" spans="1:8" ht="30" customHeight="1">
      <c r="A37" s="209" t="s">
        <v>410</v>
      </c>
      <c r="B37" s="170" t="s">
        <v>404</v>
      </c>
      <c r="C37" s="167"/>
      <c r="D37" s="145">
        <v>167922.07</v>
      </c>
      <c r="E37" s="147"/>
      <c r="F37" s="146"/>
      <c r="G37" s="198">
        <f t="shared" si="0"/>
        <v>136522.00811642912</v>
      </c>
      <c r="H37" s="218" t="s">
        <v>500</v>
      </c>
    </row>
    <row r="38" spans="1:8" ht="30" customHeight="1">
      <c r="A38" s="209" t="s">
        <v>456</v>
      </c>
      <c r="B38" s="170" t="s">
        <v>411</v>
      </c>
      <c r="C38" s="167"/>
      <c r="D38" s="145">
        <v>5721</v>
      </c>
      <c r="E38" s="147"/>
      <c r="F38" s="146"/>
      <c r="G38" s="198">
        <f t="shared" si="0"/>
        <v>4651.21951173</v>
      </c>
      <c r="H38" s="218" t="s">
        <v>500</v>
      </c>
    </row>
    <row r="39" spans="1:8" ht="30" customHeight="1">
      <c r="A39" s="209"/>
      <c r="B39" s="170"/>
      <c r="C39" s="167"/>
      <c r="D39" s="145"/>
      <c r="E39" s="147"/>
      <c r="F39" s="146"/>
      <c r="G39" s="198"/>
      <c r="H39" s="199"/>
    </row>
    <row r="40" spans="1:8" ht="30" customHeight="1">
      <c r="A40" s="209"/>
      <c r="B40" s="170"/>
      <c r="C40" s="167"/>
      <c r="D40" s="145"/>
      <c r="E40" s="147"/>
      <c r="F40" s="146"/>
      <c r="G40" s="198"/>
      <c r="H40" s="199"/>
    </row>
    <row r="41" spans="1:8" ht="30" customHeight="1">
      <c r="A41" s="208" t="s">
        <v>8</v>
      </c>
      <c r="B41" s="275" t="s">
        <v>365</v>
      </c>
      <c r="C41" s="275"/>
      <c r="D41" s="141">
        <f>SUM(D42:D44)</f>
        <v>456924.58</v>
      </c>
      <c r="E41" s="141">
        <f>SUM(E42:E44)</f>
        <v>0</v>
      </c>
      <c r="F41" s="141">
        <f>SUM(F42:F44)</f>
        <v>0</v>
      </c>
      <c r="G41" s="141">
        <f>SUM(G42:G44)</f>
        <v>371483.3983368354</v>
      </c>
      <c r="H41" s="199"/>
    </row>
    <row r="42" spans="1:8" ht="30" customHeight="1">
      <c r="A42" s="209" t="s">
        <v>320</v>
      </c>
      <c r="B42" s="170" t="s">
        <v>515</v>
      </c>
      <c r="C42" s="167"/>
      <c r="D42" s="145">
        <v>347593.29</v>
      </c>
      <c r="E42" s="143"/>
      <c r="F42" s="143"/>
      <c r="G42" s="198">
        <f t="shared" si="0"/>
        <v>282596.1707034477</v>
      </c>
      <c r="H42" s="218" t="s">
        <v>499</v>
      </c>
    </row>
    <row r="43" spans="1:8" ht="30" customHeight="1">
      <c r="A43" s="209" t="s">
        <v>321</v>
      </c>
      <c r="B43" s="170" t="s">
        <v>458</v>
      </c>
      <c r="C43" s="167"/>
      <c r="D43" s="145">
        <v>49512.65</v>
      </c>
      <c r="E43" s="143"/>
      <c r="F43" s="143"/>
      <c r="G43" s="198">
        <f t="shared" si="0"/>
        <v>40254.1869878445</v>
      </c>
      <c r="H43" s="218" t="s">
        <v>499</v>
      </c>
    </row>
    <row r="44" spans="1:8" ht="30" customHeight="1">
      <c r="A44" s="209" t="s">
        <v>322</v>
      </c>
      <c r="B44" s="170" t="s">
        <v>516</v>
      </c>
      <c r="C44" s="167"/>
      <c r="D44" s="145">
        <v>59818.64</v>
      </c>
      <c r="E44" s="143"/>
      <c r="F44" s="143"/>
      <c r="G44" s="198">
        <f t="shared" si="0"/>
        <v>48633.0406455432</v>
      </c>
      <c r="H44" s="218" t="s">
        <v>499</v>
      </c>
    </row>
    <row r="45" spans="1:8" ht="30" customHeight="1">
      <c r="A45" s="209"/>
      <c r="B45" s="170"/>
      <c r="C45" s="167"/>
      <c r="D45" s="145"/>
      <c r="E45" s="143"/>
      <c r="F45" s="143"/>
      <c r="G45" s="198"/>
      <c r="H45" s="218"/>
    </row>
    <row r="46" spans="1:8" ht="30" customHeight="1">
      <c r="A46" s="209"/>
      <c r="B46" s="171"/>
      <c r="C46" s="167"/>
      <c r="D46" s="145"/>
      <c r="E46" s="143"/>
      <c r="F46" s="143"/>
      <c r="G46" s="198"/>
      <c r="H46" s="218"/>
    </row>
    <row r="47" spans="1:8" ht="30" customHeight="1">
      <c r="A47" s="208" t="s">
        <v>9</v>
      </c>
      <c r="B47" s="275" t="s">
        <v>366</v>
      </c>
      <c r="C47" s="275"/>
      <c r="D47" s="141">
        <f>SUM(D48)</f>
        <v>25762.87</v>
      </c>
      <c r="E47" s="141">
        <f>SUM(E48)</f>
        <v>0</v>
      </c>
      <c r="F47" s="141">
        <f>SUM(F48)</f>
        <v>0</v>
      </c>
      <c r="G47" s="141">
        <f>SUM(G48)</f>
        <v>20945.4227621331</v>
      </c>
      <c r="H47" s="218"/>
    </row>
    <row r="48" spans="1:8" ht="30" customHeight="1">
      <c r="A48" s="209" t="s">
        <v>323</v>
      </c>
      <c r="B48" s="170" t="s">
        <v>413</v>
      </c>
      <c r="C48" s="166"/>
      <c r="D48" s="145">
        <v>25762.87</v>
      </c>
      <c r="E48" s="143"/>
      <c r="F48" s="143"/>
      <c r="G48" s="198">
        <f t="shared" si="0"/>
        <v>20945.4227621331</v>
      </c>
      <c r="H48" s="218" t="s">
        <v>501</v>
      </c>
    </row>
    <row r="49" spans="1:8" ht="30" customHeight="1">
      <c r="A49" s="209"/>
      <c r="B49" s="170"/>
      <c r="C49" s="166"/>
      <c r="D49" s="145"/>
      <c r="E49" s="143"/>
      <c r="F49" s="143"/>
      <c r="G49" s="198"/>
      <c r="H49" s="218"/>
    </row>
    <row r="50" spans="1:8" ht="30" customHeight="1">
      <c r="A50" s="209"/>
      <c r="B50" s="170"/>
      <c r="C50" s="166"/>
      <c r="D50" s="145"/>
      <c r="E50" s="143"/>
      <c r="F50" s="143"/>
      <c r="G50" s="198"/>
      <c r="H50" s="218"/>
    </row>
    <row r="51" spans="1:8" ht="30" customHeight="1">
      <c r="A51" s="208" t="s">
        <v>113</v>
      </c>
      <c r="B51" s="277" t="s">
        <v>367</v>
      </c>
      <c r="C51" s="283"/>
      <c r="D51" s="141">
        <f>SUM(D52)</f>
        <v>10005.06</v>
      </c>
      <c r="E51" s="141">
        <f>SUM(E52)</f>
        <v>0</v>
      </c>
      <c r="F51" s="141">
        <f>SUM(F52)</f>
        <v>0</v>
      </c>
      <c r="G51" s="141">
        <f>SUM(G52)</f>
        <v>8134.1951211378</v>
      </c>
      <c r="H51" s="218"/>
    </row>
    <row r="52" spans="1:8" s="30" customFormat="1" ht="30" customHeight="1">
      <c r="A52" s="209" t="s">
        <v>114</v>
      </c>
      <c r="B52" s="169" t="s">
        <v>460</v>
      </c>
      <c r="C52" s="166"/>
      <c r="D52" s="145">
        <v>10005.06</v>
      </c>
      <c r="E52" s="147"/>
      <c r="F52" s="143"/>
      <c r="G52" s="198">
        <f t="shared" si="0"/>
        <v>8134.1951211378</v>
      </c>
      <c r="H52" s="218" t="s">
        <v>522</v>
      </c>
    </row>
    <row r="53" spans="1:8" s="30" customFormat="1" ht="30" customHeight="1">
      <c r="A53" s="209"/>
      <c r="B53" s="169"/>
      <c r="C53" s="166"/>
      <c r="D53" s="145"/>
      <c r="E53" s="147"/>
      <c r="F53" s="143"/>
      <c r="G53" s="198"/>
      <c r="H53" s="218"/>
    </row>
    <row r="54" spans="1:8" s="30" customFormat="1" ht="30" customHeight="1">
      <c r="A54" s="209"/>
      <c r="B54" s="169"/>
      <c r="C54" s="166"/>
      <c r="D54" s="145"/>
      <c r="E54" s="147"/>
      <c r="F54" s="143"/>
      <c r="G54" s="198"/>
      <c r="H54" s="218"/>
    </row>
    <row r="55" spans="1:8" ht="30" customHeight="1">
      <c r="A55" s="208" t="s">
        <v>14</v>
      </c>
      <c r="B55" s="275" t="s">
        <v>369</v>
      </c>
      <c r="C55" s="275"/>
      <c r="D55" s="141">
        <f>SUM(D56:D59)</f>
        <v>54706.310000000005</v>
      </c>
      <c r="E55" s="141">
        <f>SUM(E56:E59)</f>
        <v>0</v>
      </c>
      <c r="F55" s="141">
        <f>SUM(F56:F59)</f>
        <v>0</v>
      </c>
      <c r="G55" s="141">
        <f>SUM(G56:G59)</f>
        <v>44476.6747923003</v>
      </c>
      <c r="H55" s="218"/>
    </row>
    <row r="56" spans="1:8" ht="30" customHeight="1">
      <c r="A56" s="210" t="s">
        <v>417</v>
      </c>
      <c r="B56" s="170" t="s">
        <v>414</v>
      </c>
      <c r="C56" s="167"/>
      <c r="D56" s="145">
        <v>29154.81</v>
      </c>
      <c r="E56" s="148"/>
      <c r="F56" s="148"/>
      <c r="G56" s="198">
        <f t="shared" si="0"/>
        <v>23703.097558605303</v>
      </c>
      <c r="H56" s="218" t="s">
        <v>499</v>
      </c>
    </row>
    <row r="57" spans="1:8" ht="30" customHeight="1">
      <c r="A57" s="210" t="s">
        <v>418</v>
      </c>
      <c r="B57" s="169" t="s">
        <v>118</v>
      </c>
      <c r="C57" s="172"/>
      <c r="D57" s="145">
        <v>8529.2</v>
      </c>
      <c r="E57" s="148"/>
      <c r="F57" s="149"/>
      <c r="G57" s="198">
        <f t="shared" si="0"/>
        <v>6934.308942396001</v>
      </c>
      <c r="H57" s="218" t="s">
        <v>499</v>
      </c>
    </row>
    <row r="58" spans="1:8" s="30" customFormat="1" ht="30" customHeight="1">
      <c r="A58" s="210" t="s">
        <v>419</v>
      </c>
      <c r="B58" s="169" t="s">
        <v>415</v>
      </c>
      <c r="C58" s="167"/>
      <c r="D58" s="145">
        <v>6282.87</v>
      </c>
      <c r="E58" s="151"/>
      <c r="F58" s="148"/>
      <c r="G58" s="198">
        <f t="shared" si="0"/>
        <v>5108.0243897331</v>
      </c>
      <c r="H58" s="218" t="s">
        <v>499</v>
      </c>
    </row>
    <row r="59" spans="1:8" ht="30" customHeight="1">
      <c r="A59" s="210" t="s">
        <v>420</v>
      </c>
      <c r="B59" s="169" t="s">
        <v>416</v>
      </c>
      <c r="C59" s="166"/>
      <c r="D59" s="145">
        <v>10739.43</v>
      </c>
      <c r="E59" s="143"/>
      <c r="F59" s="149"/>
      <c r="G59" s="198">
        <f t="shared" si="0"/>
        <v>8731.2439015659</v>
      </c>
      <c r="H59" s="218" t="s">
        <v>501</v>
      </c>
    </row>
    <row r="60" spans="1:8" ht="30" customHeight="1">
      <c r="A60" s="210"/>
      <c r="B60" s="137"/>
      <c r="C60" s="167"/>
      <c r="D60" s="145"/>
      <c r="E60" s="151"/>
      <c r="F60" s="149"/>
      <c r="G60" s="198"/>
      <c r="H60" s="218"/>
    </row>
    <row r="61" spans="1:8" ht="30" customHeight="1">
      <c r="A61" s="210"/>
      <c r="B61" s="169"/>
      <c r="C61" s="167"/>
      <c r="D61" s="145"/>
      <c r="E61" s="151"/>
      <c r="F61" s="149"/>
      <c r="G61" s="198"/>
      <c r="H61" s="218"/>
    </row>
    <row r="62" spans="1:8" ht="30" customHeight="1">
      <c r="A62" s="208" t="s">
        <v>15</v>
      </c>
      <c r="B62" s="275" t="s">
        <v>370</v>
      </c>
      <c r="C62" s="275"/>
      <c r="D62" s="141">
        <f>SUM(D63:D65)</f>
        <v>139515.39</v>
      </c>
      <c r="E62" s="141">
        <f>SUM(E63:E65)</f>
        <v>0</v>
      </c>
      <c r="F62" s="141">
        <f>SUM(F63:F65)</f>
        <v>0</v>
      </c>
      <c r="G62" s="141">
        <f>SUM(G63:G65)</f>
        <v>113427.14633012071</v>
      </c>
      <c r="H62" s="218"/>
    </row>
    <row r="63" spans="1:8" s="30" customFormat="1" ht="30" customHeight="1">
      <c r="A63" s="209" t="s">
        <v>17</v>
      </c>
      <c r="B63" s="169" t="s">
        <v>461</v>
      </c>
      <c r="C63" s="167"/>
      <c r="D63" s="145">
        <v>68315.72</v>
      </c>
      <c r="E63" s="151"/>
      <c r="F63" s="148"/>
      <c r="G63" s="198">
        <f t="shared" si="0"/>
        <v>55541.2357668036</v>
      </c>
      <c r="H63" s="218" t="s">
        <v>523</v>
      </c>
    </row>
    <row r="64" spans="1:8" ht="30" customHeight="1">
      <c r="A64" s="209" t="s">
        <v>335</v>
      </c>
      <c r="B64" s="169" t="s">
        <v>421</v>
      </c>
      <c r="C64" s="167"/>
      <c r="D64" s="145">
        <v>22121.02</v>
      </c>
      <c r="E64" s="151"/>
      <c r="F64" s="149"/>
      <c r="G64" s="198">
        <f t="shared" si="0"/>
        <v>17984.5691038926</v>
      </c>
      <c r="H64" s="218" t="s">
        <v>523</v>
      </c>
    </row>
    <row r="65" spans="1:8" ht="30" customHeight="1">
      <c r="A65" s="210" t="s">
        <v>524</v>
      </c>
      <c r="B65" s="169" t="s">
        <v>525</v>
      </c>
      <c r="C65" s="167"/>
      <c r="D65" s="145">
        <v>49078.65</v>
      </c>
      <c r="E65" s="147"/>
      <c r="F65" s="146"/>
      <c r="G65" s="198">
        <f t="shared" si="0"/>
        <v>39901.341459424504</v>
      </c>
      <c r="H65" s="218" t="s">
        <v>499</v>
      </c>
    </row>
    <row r="66" spans="1:8" ht="30" customHeight="1">
      <c r="A66" s="210"/>
      <c r="B66" s="169"/>
      <c r="C66" s="167"/>
      <c r="D66" s="145"/>
      <c r="E66" s="147"/>
      <c r="F66" s="146"/>
      <c r="G66" s="198"/>
      <c r="H66" s="218"/>
    </row>
    <row r="67" spans="1:8" ht="30" customHeight="1">
      <c r="A67" s="208" t="s">
        <v>21</v>
      </c>
      <c r="B67" s="282" t="s">
        <v>463</v>
      </c>
      <c r="C67" s="282"/>
      <c r="D67" s="141">
        <f>SUM(D68:D72)</f>
        <v>44175.08</v>
      </c>
      <c r="E67" s="141">
        <f>SUM(E68:E72)</f>
        <v>0</v>
      </c>
      <c r="F67" s="141">
        <f>SUM(F68:F72)</f>
        <v>0</v>
      </c>
      <c r="G67" s="141">
        <f>SUM(G68:G72)</f>
        <v>36805.7560942804</v>
      </c>
      <c r="H67" s="218"/>
    </row>
    <row r="68" spans="1:8" ht="30" customHeight="1">
      <c r="A68" s="209" t="s">
        <v>34</v>
      </c>
      <c r="B68" s="170" t="s">
        <v>35</v>
      </c>
      <c r="C68" s="166"/>
      <c r="D68" s="145">
        <v>3824</v>
      </c>
      <c r="E68" s="147"/>
      <c r="F68" s="146"/>
      <c r="G68" s="198">
        <v>4000</v>
      </c>
      <c r="H68" s="218" t="s">
        <v>499</v>
      </c>
    </row>
    <row r="69" spans="1:8" ht="30" customHeight="1">
      <c r="A69" s="210" t="s">
        <v>36</v>
      </c>
      <c r="B69" s="169" t="s">
        <v>37</v>
      </c>
      <c r="C69" s="166"/>
      <c r="D69" s="145">
        <v>9463.08</v>
      </c>
      <c r="E69" s="147"/>
      <c r="F69" s="146"/>
      <c r="G69" s="198">
        <f t="shared" si="0"/>
        <v>7693.5609748404</v>
      </c>
      <c r="H69" s="218" t="s">
        <v>499</v>
      </c>
    </row>
    <row r="70" spans="1:8" ht="30" customHeight="1">
      <c r="A70" s="210" t="s">
        <v>38</v>
      </c>
      <c r="B70" s="169" t="s">
        <v>422</v>
      </c>
      <c r="C70" s="166"/>
      <c r="D70" s="145">
        <v>24000</v>
      </c>
      <c r="E70" s="147"/>
      <c r="F70" s="146"/>
      <c r="G70" s="198">
        <f t="shared" si="0"/>
        <v>19512.19512</v>
      </c>
      <c r="H70" s="218" t="s">
        <v>500</v>
      </c>
    </row>
    <row r="71" spans="1:8" ht="30" customHeight="1">
      <c r="A71" s="210" t="s">
        <v>160</v>
      </c>
      <c r="B71" s="169" t="s">
        <v>462</v>
      </c>
      <c r="C71" s="166"/>
      <c r="D71" s="145">
        <v>6888</v>
      </c>
      <c r="E71" s="147"/>
      <c r="F71" s="146"/>
      <c r="G71" s="198">
        <f t="shared" si="0"/>
        <v>5599.9999994400005</v>
      </c>
      <c r="H71" s="218" t="s">
        <v>499</v>
      </c>
    </row>
    <row r="72" spans="1:8" ht="30" customHeight="1">
      <c r="A72" s="210"/>
      <c r="B72" s="169"/>
      <c r="C72" s="166"/>
      <c r="D72" s="145"/>
      <c r="E72" s="147"/>
      <c r="F72" s="146"/>
      <c r="G72" s="198"/>
      <c r="H72" s="218"/>
    </row>
    <row r="73" spans="1:8" ht="30" customHeight="1">
      <c r="A73" s="210"/>
      <c r="B73" s="169"/>
      <c r="C73" s="166"/>
      <c r="D73" s="145"/>
      <c r="E73" s="147"/>
      <c r="F73" s="146"/>
      <c r="G73" s="198"/>
      <c r="H73" s="218"/>
    </row>
    <row r="74" spans="1:8" ht="30" customHeight="1">
      <c r="A74" s="208" t="s">
        <v>33</v>
      </c>
      <c r="B74" s="275" t="s">
        <v>423</v>
      </c>
      <c r="C74" s="275"/>
      <c r="D74" s="141">
        <f>SUM(D75:D80)</f>
        <v>92595.09</v>
      </c>
      <c r="E74" s="141">
        <f>SUM(E75:E80)</f>
        <v>0</v>
      </c>
      <c r="F74" s="141">
        <f>SUM(F75:F80)</f>
        <v>0</v>
      </c>
      <c r="G74" s="141">
        <f>SUM(G75:G80)</f>
        <v>80671.53658018171</v>
      </c>
      <c r="H74" s="218"/>
    </row>
    <row r="75" spans="1:8" ht="30" customHeight="1">
      <c r="A75" s="209" t="s">
        <v>34</v>
      </c>
      <c r="B75" s="169" t="s">
        <v>424</v>
      </c>
      <c r="C75" s="166"/>
      <c r="D75" s="145">
        <v>17912.59</v>
      </c>
      <c r="E75" s="147"/>
      <c r="F75" s="146"/>
      <c r="G75" s="198">
        <f t="shared" si="0"/>
        <v>14563.081299356701</v>
      </c>
      <c r="H75" s="218" t="s">
        <v>499</v>
      </c>
    </row>
    <row r="76" spans="1:8" ht="30" customHeight="1">
      <c r="A76" s="209" t="s">
        <v>36</v>
      </c>
      <c r="B76" s="169" t="s">
        <v>425</v>
      </c>
      <c r="C76" s="166"/>
      <c r="D76" s="145">
        <v>35893.44</v>
      </c>
      <c r="E76" s="147"/>
      <c r="F76" s="146"/>
      <c r="G76" s="198">
        <f t="shared" si="0"/>
        <v>29181.658533667203</v>
      </c>
      <c r="H76" s="218" t="s">
        <v>499</v>
      </c>
    </row>
    <row r="77" spans="1:8" ht="30" customHeight="1">
      <c r="A77" s="209" t="s">
        <v>38</v>
      </c>
      <c r="B77" s="169" t="s">
        <v>426</v>
      </c>
      <c r="C77" s="166"/>
      <c r="D77" s="145">
        <v>3690</v>
      </c>
      <c r="E77" s="147"/>
      <c r="F77" s="146"/>
      <c r="G77" s="198">
        <f t="shared" si="0"/>
        <v>2999.9999997</v>
      </c>
      <c r="H77" s="218" t="s">
        <v>499</v>
      </c>
    </row>
    <row r="78" spans="1:8" ht="30" customHeight="1">
      <c r="A78" s="209" t="s">
        <v>160</v>
      </c>
      <c r="B78" s="169" t="s">
        <v>428</v>
      </c>
      <c r="C78" s="166"/>
      <c r="D78" s="145">
        <v>19530</v>
      </c>
      <c r="E78" s="147"/>
      <c r="F78" s="146"/>
      <c r="G78" s="198">
        <v>19530</v>
      </c>
      <c r="H78" s="218" t="s">
        <v>499</v>
      </c>
    </row>
    <row r="79" spans="1:8" ht="30" customHeight="1">
      <c r="A79" s="209" t="s">
        <v>427</v>
      </c>
      <c r="B79" s="169" t="s">
        <v>429</v>
      </c>
      <c r="C79" s="166"/>
      <c r="D79" s="145">
        <v>9300</v>
      </c>
      <c r="E79" s="147"/>
      <c r="F79" s="146"/>
      <c r="G79" s="198">
        <v>9300</v>
      </c>
      <c r="H79" s="218" t="s">
        <v>499</v>
      </c>
    </row>
    <row r="80" spans="1:8" ht="30" customHeight="1">
      <c r="A80" s="209" t="s">
        <v>430</v>
      </c>
      <c r="B80" s="169" t="s">
        <v>431</v>
      </c>
      <c r="C80" s="166"/>
      <c r="D80" s="145">
        <v>6269.06</v>
      </c>
      <c r="E80" s="147"/>
      <c r="F80" s="146"/>
      <c r="G80" s="198">
        <f>-(D80*18.699187%-D80)</f>
        <v>5096.7967474578</v>
      </c>
      <c r="H80" s="218" t="s">
        <v>499</v>
      </c>
    </row>
    <row r="81" spans="1:8" ht="30" customHeight="1">
      <c r="A81" s="209"/>
      <c r="B81" s="169"/>
      <c r="C81" s="166"/>
      <c r="D81" s="145"/>
      <c r="E81" s="147"/>
      <c r="F81" s="146"/>
      <c r="G81" s="198"/>
      <c r="H81" s="218"/>
    </row>
    <row r="82" spans="1:8" ht="30" customHeight="1">
      <c r="A82" s="209"/>
      <c r="B82" s="169"/>
      <c r="C82" s="166"/>
      <c r="D82" s="145"/>
      <c r="E82" s="147"/>
      <c r="F82" s="146"/>
      <c r="G82" s="198"/>
      <c r="H82" s="218"/>
    </row>
    <row r="83" spans="1:8" ht="30" customHeight="1">
      <c r="A83" s="208" t="s">
        <v>432</v>
      </c>
      <c r="B83" s="275" t="s">
        <v>373</v>
      </c>
      <c r="C83" s="275"/>
      <c r="D83" s="141">
        <f>SUM(D84:D85)</f>
        <v>21206.4</v>
      </c>
      <c r="E83" s="141">
        <f>SUM(E84:E85)</f>
        <v>0</v>
      </c>
      <c r="F83" s="141">
        <f>SUM(F84:F85)</f>
        <v>0</v>
      </c>
      <c r="G83" s="141">
        <f>SUM(G84:G85)</f>
        <v>17240.975608032</v>
      </c>
      <c r="H83" s="218"/>
    </row>
    <row r="84" spans="1:8" ht="30" customHeight="1">
      <c r="A84" s="209" t="s">
        <v>41</v>
      </c>
      <c r="B84" s="169" t="s">
        <v>464</v>
      </c>
      <c r="C84" s="166"/>
      <c r="D84" s="145">
        <v>19878</v>
      </c>
      <c r="E84" s="147"/>
      <c r="F84" s="146"/>
      <c r="G84" s="198">
        <f>-(D84*18.699187%-D84)</f>
        <v>16160.975608140001</v>
      </c>
      <c r="H84" s="218" t="s">
        <v>523</v>
      </c>
    </row>
    <row r="85" spans="1:8" s="30" customFormat="1" ht="30" customHeight="1">
      <c r="A85" s="209" t="s">
        <v>434</v>
      </c>
      <c r="B85" s="169" t="s">
        <v>433</v>
      </c>
      <c r="C85" s="166"/>
      <c r="D85" s="145">
        <v>1328.4</v>
      </c>
      <c r="E85" s="147"/>
      <c r="F85" s="143"/>
      <c r="G85" s="198">
        <f>-(D85*18.699187%-D85)</f>
        <v>1079.9999998920002</v>
      </c>
      <c r="H85" s="218" t="s">
        <v>499</v>
      </c>
    </row>
    <row r="86" spans="1:8" s="30" customFormat="1" ht="30" customHeight="1">
      <c r="A86" s="209"/>
      <c r="B86" s="169"/>
      <c r="C86" s="166"/>
      <c r="D86" s="145"/>
      <c r="E86" s="147"/>
      <c r="F86" s="143"/>
      <c r="G86" s="198"/>
      <c r="H86" s="218"/>
    </row>
    <row r="87" spans="1:8" s="30" customFormat="1" ht="30" customHeight="1">
      <c r="A87" s="209"/>
      <c r="B87" s="169"/>
      <c r="C87" s="166"/>
      <c r="D87" s="145"/>
      <c r="E87" s="147"/>
      <c r="F87" s="143"/>
      <c r="G87" s="198"/>
      <c r="H87" s="218"/>
    </row>
    <row r="88" spans="1:8" ht="30" customHeight="1">
      <c r="A88" s="208" t="s">
        <v>435</v>
      </c>
      <c r="B88" s="275" t="s">
        <v>438</v>
      </c>
      <c r="C88" s="275"/>
      <c r="D88" s="141">
        <f>SUM(D89:D93)</f>
        <v>20697.050000000003</v>
      </c>
      <c r="E88" s="141">
        <f>SUM(E89:E93)</f>
        <v>0</v>
      </c>
      <c r="F88" s="141">
        <f>SUM(F89:F93)</f>
        <v>0</v>
      </c>
      <c r="G88" s="141">
        <f>SUM(G89:G93)</f>
        <v>20697.050000000003</v>
      </c>
      <c r="H88" s="218"/>
    </row>
    <row r="89" spans="1:8" ht="30" customHeight="1">
      <c r="A89" s="209" t="s">
        <v>43</v>
      </c>
      <c r="B89" s="169" t="s">
        <v>439</v>
      </c>
      <c r="C89" s="167"/>
      <c r="D89" s="145">
        <v>5220.16</v>
      </c>
      <c r="E89" s="147"/>
      <c r="F89" s="146"/>
      <c r="G89" s="198">
        <v>5220.16</v>
      </c>
      <c r="H89" s="218" t="s">
        <v>526</v>
      </c>
    </row>
    <row r="90" spans="1:8" s="30" customFormat="1" ht="30" customHeight="1">
      <c r="A90" s="209" t="s">
        <v>337</v>
      </c>
      <c r="B90" s="169" t="s">
        <v>467</v>
      </c>
      <c r="C90" s="167"/>
      <c r="D90" s="145">
        <v>6142.04</v>
      </c>
      <c r="E90" s="147"/>
      <c r="F90" s="143"/>
      <c r="G90" s="198">
        <v>6142.04</v>
      </c>
      <c r="H90" s="218" t="s">
        <v>499</v>
      </c>
    </row>
    <row r="91" spans="1:8" s="30" customFormat="1" ht="30" customHeight="1">
      <c r="A91" s="209" t="s">
        <v>465</v>
      </c>
      <c r="B91" s="169" t="s">
        <v>468</v>
      </c>
      <c r="C91" s="167"/>
      <c r="D91" s="145">
        <v>0</v>
      </c>
      <c r="E91" s="147"/>
      <c r="F91" s="143"/>
      <c r="G91" s="198">
        <f>-(D91*18.699187%-D91)</f>
        <v>0</v>
      </c>
      <c r="H91" s="218"/>
    </row>
    <row r="92" spans="1:8" s="30" customFormat="1" ht="30" customHeight="1">
      <c r="A92" s="209" t="s">
        <v>466</v>
      </c>
      <c r="B92" s="169" t="s">
        <v>440</v>
      </c>
      <c r="C92" s="167"/>
      <c r="D92" s="145">
        <v>0</v>
      </c>
      <c r="E92" s="147"/>
      <c r="F92" s="143"/>
      <c r="G92" s="198">
        <f>-(D92*18.699187%-D92)</f>
        <v>0</v>
      </c>
      <c r="H92" s="218"/>
    </row>
    <row r="93" spans="1:8" s="30" customFormat="1" ht="30" customHeight="1">
      <c r="A93" s="209" t="s">
        <v>469</v>
      </c>
      <c r="B93" s="169" t="s">
        <v>470</v>
      </c>
      <c r="C93" s="167"/>
      <c r="D93" s="145">
        <v>9334.85</v>
      </c>
      <c r="E93" s="147"/>
      <c r="F93" s="143"/>
      <c r="G93" s="198">
        <v>9334.85</v>
      </c>
      <c r="H93" s="218" t="s">
        <v>499</v>
      </c>
    </row>
    <row r="94" spans="1:8" s="30" customFormat="1" ht="30" customHeight="1">
      <c r="A94" s="209"/>
      <c r="B94" s="169"/>
      <c r="C94" s="167"/>
      <c r="D94" s="145"/>
      <c r="E94" s="147"/>
      <c r="F94" s="143"/>
      <c r="G94" s="198"/>
      <c r="H94" s="218"/>
    </row>
    <row r="95" spans="1:8" s="30" customFormat="1" ht="30" customHeight="1">
      <c r="A95" s="209"/>
      <c r="B95" s="169"/>
      <c r="C95" s="167"/>
      <c r="D95" s="145"/>
      <c r="E95" s="147"/>
      <c r="F95" s="143"/>
      <c r="G95" s="198"/>
      <c r="H95" s="218"/>
    </row>
    <row r="96" spans="1:8" s="30" customFormat="1" ht="30" customHeight="1">
      <c r="A96" s="208" t="s">
        <v>45</v>
      </c>
      <c r="B96" s="277" t="s">
        <v>378</v>
      </c>
      <c r="C96" s="281"/>
      <c r="D96" s="141">
        <f>SUM(D97)</f>
        <v>2214</v>
      </c>
      <c r="E96" s="141">
        <f>SUM(E97)</f>
        <v>0</v>
      </c>
      <c r="F96" s="141">
        <f>SUM(F97)</f>
        <v>0</v>
      </c>
      <c r="G96" s="141">
        <f>SUM(G97)</f>
        <v>1799.99999982</v>
      </c>
      <c r="H96" s="218"/>
    </row>
    <row r="97" spans="1:8" s="30" customFormat="1" ht="30" customHeight="1">
      <c r="A97" s="209" t="s">
        <v>471</v>
      </c>
      <c r="B97" s="173" t="s">
        <v>50</v>
      </c>
      <c r="C97" s="178"/>
      <c r="D97" s="145">
        <v>2214</v>
      </c>
      <c r="E97" s="147"/>
      <c r="F97" s="143"/>
      <c r="G97" s="198">
        <f>-(D97*18.699187%-D97)</f>
        <v>1799.99999982</v>
      </c>
      <c r="H97" s="218" t="s">
        <v>499</v>
      </c>
    </row>
    <row r="98" spans="1:8" s="30" customFormat="1" ht="30" customHeight="1">
      <c r="A98" s="209"/>
      <c r="B98" s="169"/>
      <c r="C98" s="167"/>
      <c r="D98" s="145"/>
      <c r="E98" s="147"/>
      <c r="F98" s="143"/>
      <c r="G98" s="198"/>
      <c r="H98" s="218"/>
    </row>
    <row r="99" spans="1:8" s="30" customFormat="1" ht="30" customHeight="1">
      <c r="A99" s="209"/>
      <c r="B99" s="169"/>
      <c r="C99" s="167"/>
      <c r="D99" s="145"/>
      <c r="E99" s="147"/>
      <c r="F99" s="143"/>
      <c r="G99" s="198"/>
      <c r="H99" s="218"/>
    </row>
    <row r="100" spans="1:8" ht="30" customHeight="1">
      <c r="A100" s="208" t="s">
        <v>46</v>
      </c>
      <c r="B100" s="275" t="s">
        <v>529</v>
      </c>
      <c r="C100" s="275"/>
      <c r="D100" s="141">
        <f>SUM(D101:D104)</f>
        <v>83252.3</v>
      </c>
      <c r="E100" s="141">
        <f>SUM(E101:E104)</f>
        <v>0</v>
      </c>
      <c r="F100" s="141">
        <f>SUM(F101:F104)</f>
        <v>0</v>
      </c>
      <c r="G100" s="141">
        <f>SUM(G101:G104)</f>
        <v>80997.121950239</v>
      </c>
      <c r="H100" s="218"/>
    </row>
    <row r="101" spans="1:8" ht="30" customHeight="1">
      <c r="A101" s="209" t="s">
        <v>436</v>
      </c>
      <c r="B101" s="169" t="s">
        <v>53</v>
      </c>
      <c r="C101" s="166"/>
      <c r="D101" s="145">
        <v>2224</v>
      </c>
      <c r="E101" s="147"/>
      <c r="F101" s="146"/>
      <c r="G101" s="198">
        <f>-(D101*18.699187%-D101)</f>
        <v>1808.13008112</v>
      </c>
      <c r="H101" s="218" t="s">
        <v>499</v>
      </c>
    </row>
    <row r="102" spans="1:8" ht="30" customHeight="1">
      <c r="A102" s="209" t="s">
        <v>437</v>
      </c>
      <c r="B102" s="169" t="s">
        <v>55</v>
      </c>
      <c r="C102" s="166"/>
      <c r="D102" s="145">
        <v>50</v>
      </c>
      <c r="E102" s="147"/>
      <c r="F102" s="143"/>
      <c r="G102" s="198">
        <f>-(D102*18.699187%-D102)</f>
        <v>40.6504065</v>
      </c>
      <c r="H102" s="218" t="s">
        <v>499</v>
      </c>
    </row>
    <row r="103" spans="1:8" s="30" customFormat="1" ht="30" customHeight="1">
      <c r="A103" s="209" t="s">
        <v>441</v>
      </c>
      <c r="B103" s="169" t="s">
        <v>472</v>
      </c>
      <c r="C103" s="166"/>
      <c r="D103" s="145">
        <v>9786.3</v>
      </c>
      <c r="E103" s="147"/>
      <c r="F103" s="146"/>
      <c r="G103" s="198">
        <f>-(D103*18.699187%-D103)</f>
        <v>7956.341462619</v>
      </c>
      <c r="H103" s="218" t="s">
        <v>499</v>
      </c>
    </row>
    <row r="104" spans="1:8" s="30" customFormat="1" ht="30" customHeight="1">
      <c r="A104" s="209" t="s">
        <v>527</v>
      </c>
      <c r="B104" s="169" t="s">
        <v>528</v>
      </c>
      <c r="C104" s="166"/>
      <c r="D104" s="145">
        <v>71192</v>
      </c>
      <c r="E104" s="147"/>
      <c r="F104" s="146"/>
      <c r="G104" s="198">
        <v>71192</v>
      </c>
      <c r="H104" s="218" t="s">
        <v>500</v>
      </c>
    </row>
    <row r="105" spans="1:8" s="30" customFormat="1" ht="30" customHeight="1">
      <c r="A105" s="209"/>
      <c r="B105" s="169"/>
      <c r="C105" s="166"/>
      <c r="D105" s="145"/>
      <c r="E105" s="147"/>
      <c r="F105" s="146"/>
      <c r="G105" s="198"/>
      <c r="H105" s="218"/>
    </row>
    <row r="106" spans="1:8" ht="30" customHeight="1">
      <c r="A106" s="208" t="s">
        <v>473</v>
      </c>
      <c r="B106" s="275" t="s">
        <v>376</v>
      </c>
      <c r="C106" s="275"/>
      <c r="D106" s="141">
        <f>SUM(D107)</f>
        <v>7581.19</v>
      </c>
      <c r="E106" s="141">
        <f>SUM(E107)</f>
        <v>0</v>
      </c>
      <c r="F106" s="141">
        <f>SUM(F107)</f>
        <v>0</v>
      </c>
      <c r="G106" s="141">
        <f>SUM(G107)</f>
        <v>6163.5691050747</v>
      </c>
      <c r="H106" s="218"/>
    </row>
    <row r="107" spans="1:8" ht="30" customHeight="1">
      <c r="A107" s="209" t="s">
        <v>48</v>
      </c>
      <c r="B107" s="170" t="s">
        <v>530</v>
      </c>
      <c r="C107" s="167"/>
      <c r="D107" s="145">
        <v>7581.19</v>
      </c>
      <c r="E107" s="147"/>
      <c r="F107" s="146"/>
      <c r="G107" s="198">
        <f>-(D107*18.699187%-D107)</f>
        <v>6163.5691050747</v>
      </c>
      <c r="H107" s="218" t="s">
        <v>499</v>
      </c>
    </row>
    <row r="108" spans="1:8" ht="30" customHeight="1">
      <c r="A108" s="209" t="s">
        <v>338</v>
      </c>
      <c r="B108" s="170"/>
      <c r="C108" s="166"/>
      <c r="D108" s="145"/>
      <c r="E108" s="147"/>
      <c r="F108" s="143"/>
      <c r="G108" s="198"/>
      <c r="H108" s="218"/>
    </row>
    <row r="109" spans="1:8" ht="30" customHeight="1">
      <c r="A109" s="210"/>
      <c r="B109" s="169"/>
      <c r="C109" s="167"/>
      <c r="D109" s="145"/>
      <c r="E109" s="147"/>
      <c r="F109" s="143"/>
      <c r="G109" s="198"/>
      <c r="H109" s="218"/>
    </row>
    <row r="110" spans="1:8" ht="30" customHeight="1">
      <c r="A110" s="210"/>
      <c r="B110" s="169"/>
      <c r="C110" s="167"/>
      <c r="D110" s="145"/>
      <c r="E110" s="147"/>
      <c r="F110" s="143"/>
      <c r="G110" s="198"/>
      <c r="H110" s="218"/>
    </row>
    <row r="111" spans="1:8" s="30" customFormat="1" ht="30" customHeight="1">
      <c r="A111" s="208" t="s">
        <v>474</v>
      </c>
      <c r="B111" s="279" t="s">
        <v>442</v>
      </c>
      <c r="C111" s="280"/>
      <c r="D111" s="141">
        <f>SUM(D112)</f>
        <v>1440</v>
      </c>
      <c r="E111" s="141">
        <f>SUM(E112)</f>
        <v>0</v>
      </c>
      <c r="F111" s="141">
        <f>SUM(F112)</f>
        <v>0</v>
      </c>
      <c r="G111" s="141">
        <f>SUM(G112)</f>
        <v>1440</v>
      </c>
      <c r="H111" s="218"/>
    </row>
    <row r="112" spans="1:8" ht="30" customHeight="1">
      <c r="A112" s="211" t="s">
        <v>52</v>
      </c>
      <c r="B112" s="173" t="s">
        <v>443</v>
      </c>
      <c r="C112" s="166"/>
      <c r="D112" s="145">
        <v>1440</v>
      </c>
      <c r="E112" s="147"/>
      <c r="F112" s="146"/>
      <c r="G112" s="198">
        <v>1440</v>
      </c>
      <c r="H112" s="218" t="s">
        <v>499</v>
      </c>
    </row>
    <row r="113" spans="1:8" ht="30" customHeight="1">
      <c r="A113" s="211" t="s">
        <v>54</v>
      </c>
      <c r="B113" s="175"/>
      <c r="C113" s="166"/>
      <c r="D113" s="145"/>
      <c r="E113" s="147"/>
      <c r="F113" s="143"/>
      <c r="G113" s="198"/>
      <c r="H113" s="218"/>
    </row>
    <row r="114" spans="1:8" s="30" customFormat="1" ht="30" customHeight="1">
      <c r="A114" s="211"/>
      <c r="B114" s="170"/>
      <c r="C114" s="166"/>
      <c r="D114" s="145"/>
      <c r="E114" s="147"/>
      <c r="F114" s="146"/>
      <c r="G114" s="198"/>
      <c r="H114" s="218"/>
    </row>
    <row r="115" spans="1:8" ht="30" customHeight="1">
      <c r="A115" s="211"/>
      <c r="B115" s="170"/>
      <c r="C115" s="166"/>
      <c r="D115" s="145"/>
      <c r="E115" s="147"/>
      <c r="F115" s="146"/>
      <c r="G115" s="198"/>
      <c r="H115" s="218"/>
    </row>
    <row r="116" spans="1:8" ht="30" customHeight="1">
      <c r="A116" s="208" t="s">
        <v>339</v>
      </c>
      <c r="B116" s="277" t="s">
        <v>379</v>
      </c>
      <c r="C116" s="284"/>
      <c r="D116" s="141">
        <f>SUM(D117:D118)</f>
        <v>12613.630000000001</v>
      </c>
      <c r="E116" s="141">
        <f>SUM(E117:E118)</f>
        <v>0</v>
      </c>
      <c r="F116" s="141">
        <f>SUM(F117:F118)</f>
        <v>0</v>
      </c>
      <c r="G116" s="141">
        <f>SUM(G117:G118)</f>
        <v>12240.2764226019</v>
      </c>
      <c r="H116" s="218"/>
    </row>
    <row r="117" spans="1:8" ht="30" customHeight="1">
      <c r="A117" s="211" t="s">
        <v>58</v>
      </c>
      <c r="B117" s="170" t="s">
        <v>444</v>
      </c>
      <c r="C117" s="180"/>
      <c r="D117" s="145">
        <v>10617</v>
      </c>
      <c r="E117" s="147"/>
      <c r="F117" s="146"/>
      <c r="G117" s="198">
        <v>10617</v>
      </c>
      <c r="H117" s="218" t="s">
        <v>504</v>
      </c>
    </row>
    <row r="118" spans="1:8" ht="30" customHeight="1">
      <c r="A118" s="211" t="s">
        <v>59</v>
      </c>
      <c r="B118" s="173" t="s">
        <v>445</v>
      </c>
      <c r="C118" s="180"/>
      <c r="D118" s="145">
        <v>1996.63</v>
      </c>
      <c r="E118" s="147"/>
      <c r="F118" s="146"/>
      <c r="G118" s="198">
        <f>-(D118*18.699187%-D118)</f>
        <v>1623.2764226019</v>
      </c>
      <c r="H118" s="218" t="s">
        <v>531</v>
      </c>
    </row>
    <row r="119" spans="1:8" ht="30" customHeight="1">
      <c r="A119" s="208"/>
      <c r="B119" s="177"/>
      <c r="C119" s="180"/>
      <c r="D119" s="145"/>
      <c r="E119" s="147"/>
      <c r="F119" s="146"/>
      <c r="G119" s="198"/>
      <c r="H119" s="218"/>
    </row>
    <row r="120" spans="1:8" ht="30" customHeight="1">
      <c r="A120" s="211"/>
      <c r="B120" s="170"/>
      <c r="C120" s="166"/>
      <c r="D120" s="145"/>
      <c r="E120" s="147"/>
      <c r="F120" s="146"/>
      <c r="G120" s="198"/>
      <c r="H120" s="218"/>
    </row>
    <row r="121" spans="1:8" ht="30" customHeight="1">
      <c r="A121" s="212" t="s">
        <v>475</v>
      </c>
      <c r="B121" s="275" t="s">
        <v>446</v>
      </c>
      <c r="C121" s="275"/>
      <c r="D121" s="141">
        <f>SUM(D122)</f>
        <v>8109.71</v>
      </c>
      <c r="E121" s="141">
        <f>SUM(E122)</f>
        <v>0</v>
      </c>
      <c r="F121" s="141">
        <f>SUM(F122)</f>
        <v>0</v>
      </c>
      <c r="G121" s="141">
        <f>SUM(G122)</f>
        <v>8109.71</v>
      </c>
      <c r="H121" s="218"/>
    </row>
    <row r="122" spans="1:8" ht="30" customHeight="1">
      <c r="A122" s="211" t="s">
        <v>60</v>
      </c>
      <c r="B122" s="170" t="s">
        <v>517</v>
      </c>
      <c r="C122" s="179"/>
      <c r="D122" s="145">
        <v>8109.71</v>
      </c>
      <c r="E122" s="143"/>
      <c r="F122" s="143"/>
      <c r="G122" s="198">
        <v>8109.71</v>
      </c>
      <c r="H122" s="218" t="s">
        <v>499</v>
      </c>
    </row>
    <row r="123" spans="1:8" ht="30" customHeight="1">
      <c r="A123" s="212"/>
      <c r="B123" s="177"/>
      <c r="C123" s="179"/>
      <c r="D123" s="141"/>
      <c r="E123" s="143"/>
      <c r="F123" s="143"/>
      <c r="G123" s="198">
        <f>-(D123*18.699187%-D123)</f>
        <v>0</v>
      </c>
      <c r="H123" s="218"/>
    </row>
    <row r="124" spans="1:8" ht="30" customHeight="1">
      <c r="A124" s="212" t="s">
        <v>66</v>
      </c>
      <c r="B124" s="275" t="s">
        <v>477</v>
      </c>
      <c r="C124" s="275"/>
      <c r="D124" s="141">
        <f>SUM(D125)</f>
        <v>92</v>
      </c>
      <c r="E124" s="141">
        <f>SUM(E125)</f>
        <v>0</v>
      </c>
      <c r="F124" s="141">
        <f>SUM(F125)</f>
        <v>0</v>
      </c>
      <c r="G124" s="141">
        <f>SUM(G125)</f>
        <v>92</v>
      </c>
      <c r="H124" s="218"/>
    </row>
    <row r="125" spans="1:8" ht="30" customHeight="1">
      <c r="A125" s="211" t="s">
        <v>67</v>
      </c>
      <c r="B125" s="170" t="s">
        <v>518</v>
      </c>
      <c r="C125" s="179"/>
      <c r="D125" s="145">
        <v>92</v>
      </c>
      <c r="E125" s="143"/>
      <c r="F125" s="143"/>
      <c r="G125" s="198">
        <v>92</v>
      </c>
      <c r="H125" s="218" t="s">
        <v>499</v>
      </c>
    </row>
    <row r="126" spans="1:8" ht="30" customHeight="1">
      <c r="A126" s="212"/>
      <c r="B126" s="177"/>
      <c r="C126" s="179"/>
      <c r="D126" s="141"/>
      <c r="E126" s="143"/>
      <c r="F126" s="143"/>
      <c r="G126" s="198"/>
      <c r="H126" s="218"/>
    </row>
    <row r="127" spans="1:8" ht="30" customHeight="1">
      <c r="A127" s="212" t="s">
        <v>345</v>
      </c>
      <c r="B127" s="275" t="s">
        <v>119</v>
      </c>
      <c r="C127" s="275"/>
      <c r="D127" s="141">
        <f>SUM(D128)</f>
        <v>0</v>
      </c>
      <c r="E127" s="141">
        <f>SUM(E128)</f>
        <v>0</v>
      </c>
      <c r="F127" s="141">
        <f>SUM(F128)</f>
        <v>0</v>
      </c>
      <c r="G127" s="141">
        <f>SUM(G128)</f>
        <v>0</v>
      </c>
      <c r="H127" s="218"/>
    </row>
    <row r="128" spans="1:8" ht="30" customHeight="1">
      <c r="A128" s="213" t="s">
        <v>71</v>
      </c>
      <c r="B128" s="169" t="s">
        <v>447</v>
      </c>
      <c r="C128" s="166"/>
      <c r="D128" s="145">
        <v>0</v>
      </c>
      <c r="E128" s="147"/>
      <c r="F128" s="143"/>
      <c r="G128" s="198">
        <f>-(D128*18.699187%-D128)</f>
        <v>0</v>
      </c>
      <c r="H128" s="218"/>
    </row>
    <row r="129" spans="1:8" ht="30" customHeight="1">
      <c r="A129" s="213"/>
      <c r="B129" s="169"/>
      <c r="C129" s="166"/>
      <c r="D129" s="145"/>
      <c r="E129" s="147"/>
      <c r="F129" s="146"/>
      <c r="G129" s="198"/>
      <c r="H129" s="218"/>
    </row>
    <row r="130" spans="1:8" ht="30" customHeight="1">
      <c r="A130" s="213"/>
      <c r="B130" s="169"/>
      <c r="C130" s="166"/>
      <c r="D130" s="145"/>
      <c r="E130" s="147"/>
      <c r="F130" s="146"/>
      <c r="G130" s="198"/>
      <c r="H130" s="218"/>
    </row>
    <row r="131" spans="1:8" ht="30" customHeight="1">
      <c r="A131" s="212" t="s">
        <v>350</v>
      </c>
      <c r="B131" s="275" t="s">
        <v>120</v>
      </c>
      <c r="C131" s="275"/>
      <c r="D131" s="141"/>
      <c r="E131" s="143"/>
      <c r="F131" s="146"/>
      <c r="G131" s="198">
        <f>-(D131*18.699187%-D131)</f>
        <v>0</v>
      </c>
      <c r="H131" s="218"/>
    </row>
    <row r="132" spans="1:8" ht="30" customHeight="1">
      <c r="A132" s="214"/>
      <c r="B132" s="177"/>
      <c r="C132" s="179"/>
      <c r="D132" s="141"/>
      <c r="E132" s="143"/>
      <c r="F132" s="146"/>
      <c r="G132" s="198"/>
      <c r="H132" s="218"/>
    </row>
    <row r="133" spans="1:8" ht="30" customHeight="1">
      <c r="A133" s="215"/>
      <c r="B133" s="173"/>
      <c r="C133" s="166"/>
      <c r="D133" s="145"/>
      <c r="E133" s="147"/>
      <c r="F133" s="146"/>
      <c r="G133" s="198"/>
      <c r="H133" s="218"/>
    </row>
    <row r="134" spans="1:8" ht="30" customHeight="1">
      <c r="A134" s="212" t="s">
        <v>351</v>
      </c>
      <c r="B134" s="275" t="s">
        <v>138</v>
      </c>
      <c r="C134" s="275"/>
      <c r="D134" s="141"/>
      <c r="E134" s="143"/>
      <c r="F134" s="149"/>
      <c r="G134" s="198">
        <f>-(D134*18.699187%-D134)</f>
        <v>0</v>
      </c>
      <c r="H134" s="218"/>
    </row>
    <row r="135" spans="1:8" ht="30" customHeight="1">
      <c r="A135" s="216"/>
      <c r="B135" s="173"/>
      <c r="C135" s="166"/>
      <c r="D135" s="145"/>
      <c r="E135" s="154"/>
      <c r="F135" s="149"/>
      <c r="G135" s="198"/>
      <c r="H135" s="218"/>
    </row>
    <row r="136" spans="1:8" ht="30" customHeight="1">
      <c r="A136" s="212"/>
      <c r="B136" s="173"/>
      <c r="C136" s="166"/>
      <c r="D136" s="145"/>
      <c r="E136" s="154"/>
      <c r="F136" s="149"/>
      <c r="G136" s="198"/>
      <c r="H136" s="218"/>
    </row>
    <row r="137" spans="1:8" ht="30" customHeight="1">
      <c r="A137" s="212" t="s">
        <v>75</v>
      </c>
      <c r="B137" s="275" t="s">
        <v>121</v>
      </c>
      <c r="C137" s="275"/>
      <c r="D137" s="141"/>
      <c r="E137" s="143"/>
      <c r="F137" s="149"/>
      <c r="G137" s="198">
        <f>-(D137*18.699187%-D137)</f>
        <v>0</v>
      </c>
      <c r="H137" s="218"/>
    </row>
    <row r="138" spans="1:8" ht="30" customHeight="1">
      <c r="A138" s="212"/>
      <c r="B138" s="177"/>
      <c r="C138" s="179"/>
      <c r="D138" s="141"/>
      <c r="E138" s="143"/>
      <c r="F138" s="149"/>
      <c r="G138" s="198"/>
      <c r="H138" s="218"/>
    </row>
    <row r="139" spans="1:8" ht="30" customHeight="1">
      <c r="A139" s="215"/>
      <c r="B139" s="173"/>
      <c r="C139" s="166"/>
      <c r="D139" s="145"/>
      <c r="E139" s="147"/>
      <c r="F139" s="148"/>
      <c r="G139" s="198"/>
      <c r="H139" s="218"/>
    </row>
    <row r="140" spans="1:8" s="30" customFormat="1" ht="30" customHeight="1">
      <c r="A140" s="212" t="s">
        <v>76</v>
      </c>
      <c r="B140" s="276" t="s">
        <v>318</v>
      </c>
      <c r="C140" s="276"/>
      <c r="D140" s="141"/>
      <c r="E140" s="143"/>
      <c r="F140" s="149"/>
      <c r="G140" s="198">
        <f>-(D140*18.699187%-D140)</f>
        <v>0</v>
      </c>
      <c r="H140" s="218"/>
    </row>
    <row r="141" spans="1:8" s="30" customFormat="1" ht="30" customHeight="1">
      <c r="A141" s="212"/>
      <c r="B141" s="181"/>
      <c r="C141" s="183"/>
      <c r="D141" s="141"/>
      <c r="E141" s="143"/>
      <c r="F141" s="149"/>
      <c r="G141" s="198"/>
      <c r="H141" s="218"/>
    </row>
    <row r="142" spans="1:8" ht="30" customHeight="1">
      <c r="A142" s="215"/>
      <c r="B142" s="173"/>
      <c r="C142" s="167"/>
      <c r="D142" s="145"/>
      <c r="E142" s="147"/>
      <c r="F142" s="149"/>
      <c r="G142" s="198"/>
      <c r="H142" s="218"/>
    </row>
    <row r="143" spans="1:8" ht="30" customHeight="1">
      <c r="A143" s="212" t="s">
        <v>77</v>
      </c>
      <c r="B143" s="277" t="s">
        <v>122</v>
      </c>
      <c r="C143" s="278"/>
      <c r="D143" s="141">
        <f>SUM(D144:D145)</f>
        <v>103458.71</v>
      </c>
      <c r="E143" s="141">
        <f>SUM(E144:E145)</f>
        <v>0</v>
      </c>
      <c r="F143" s="141">
        <f>SUM(F144:F145)</f>
        <v>0</v>
      </c>
      <c r="G143" s="141">
        <f>SUM(G144:G145)</f>
        <v>84112.7723493123</v>
      </c>
      <c r="H143" s="218"/>
    </row>
    <row r="144" spans="1:8" ht="30" customHeight="1">
      <c r="A144" s="211" t="s">
        <v>78</v>
      </c>
      <c r="B144" s="173" t="s">
        <v>448</v>
      </c>
      <c r="C144" s="167"/>
      <c r="D144" s="145">
        <v>0</v>
      </c>
      <c r="E144" s="143"/>
      <c r="F144" s="148"/>
      <c r="G144" s="198">
        <f>-(D144*18.699187%-D144)</f>
        <v>0</v>
      </c>
      <c r="H144" s="218"/>
    </row>
    <row r="145" spans="1:8" ht="30" customHeight="1">
      <c r="A145" s="211" t="s">
        <v>479</v>
      </c>
      <c r="B145" s="173" t="s">
        <v>532</v>
      </c>
      <c r="C145" s="166"/>
      <c r="D145" s="145">
        <v>103458.71</v>
      </c>
      <c r="E145" s="148"/>
      <c r="F145" s="148"/>
      <c r="G145" s="198">
        <f>-(D145*18.699187%-D145)</f>
        <v>84112.7723493123</v>
      </c>
      <c r="H145" s="218" t="s">
        <v>522</v>
      </c>
    </row>
    <row r="146" spans="1:8" s="30" customFormat="1" ht="30" customHeight="1">
      <c r="A146" s="211"/>
      <c r="B146" s="173"/>
      <c r="C146" s="166"/>
      <c r="D146" s="145"/>
      <c r="E146" s="143"/>
      <c r="F146" s="148"/>
      <c r="G146" s="198"/>
      <c r="H146" s="218"/>
    </row>
    <row r="147" spans="1:8" s="30" customFormat="1" ht="30" customHeight="1">
      <c r="A147" s="211"/>
      <c r="B147" s="173"/>
      <c r="C147" s="166"/>
      <c r="D147" s="145"/>
      <c r="E147" s="146"/>
      <c r="F147" s="148"/>
      <c r="G147" s="198"/>
      <c r="H147" s="218"/>
    </row>
    <row r="148" spans="1:8" s="30" customFormat="1" ht="30" customHeight="1">
      <c r="A148" s="212" t="s">
        <v>150</v>
      </c>
      <c r="B148" s="275" t="s">
        <v>450</v>
      </c>
      <c r="C148" s="275"/>
      <c r="D148" s="141">
        <f>SUM(D149)</f>
        <v>5841.7</v>
      </c>
      <c r="E148" s="141">
        <f>SUM(E149)</f>
        <v>0</v>
      </c>
      <c r="F148" s="141">
        <f>SUM(F149)</f>
        <v>0</v>
      </c>
      <c r="G148" s="141">
        <f>SUM(G149)</f>
        <v>5841.7</v>
      </c>
      <c r="H148" s="218"/>
    </row>
    <row r="149" spans="1:8" s="30" customFormat="1" ht="30" customHeight="1">
      <c r="A149" s="211" t="s">
        <v>151</v>
      </c>
      <c r="B149" s="170" t="s">
        <v>519</v>
      </c>
      <c r="C149" s="183"/>
      <c r="D149" s="145">
        <v>5841.7</v>
      </c>
      <c r="E149" s="151"/>
      <c r="F149" s="156"/>
      <c r="G149" s="198">
        <v>5841.7</v>
      </c>
      <c r="H149" s="218" t="s">
        <v>501</v>
      </c>
    </row>
    <row r="150" spans="1:8" s="30" customFormat="1" ht="30" customHeight="1">
      <c r="A150" s="212"/>
      <c r="B150" s="181"/>
      <c r="C150" s="183"/>
      <c r="D150" s="141"/>
      <c r="E150" s="151"/>
      <c r="F150" s="156"/>
      <c r="G150" s="198"/>
      <c r="H150" s="218"/>
    </row>
    <row r="151" spans="1:8" ht="30" customHeight="1">
      <c r="A151" s="211"/>
      <c r="B151" s="174"/>
      <c r="C151" s="166"/>
      <c r="D151" s="157"/>
      <c r="E151" s="148"/>
      <c r="F151" s="149"/>
      <c r="G151" s="198"/>
      <c r="H151" s="218"/>
    </row>
    <row r="152" spans="1:8" ht="30" customHeight="1">
      <c r="A152" s="212"/>
      <c r="B152" s="174" t="s">
        <v>79</v>
      </c>
      <c r="C152" s="166"/>
      <c r="D152" s="141">
        <f>SUM(D12,D23,D41,D47,D51,D55,D62,D67,D74,D83,D88,D96,D100,D106,D111,D116,D121,D124,D127,D143,D148)</f>
        <v>2048975.1600000001</v>
      </c>
      <c r="E152" s="141">
        <f>SUM(E12,E23,E41,E47,E51,E55,E62,E67,E74,E83,E88,E96,E100,E106,E111,E116,E121,E124,E127,E143,E148)</f>
        <v>0</v>
      </c>
      <c r="F152" s="141">
        <f>SUM(F12,F23,F41,F47,F51,F55,F62,F67,F74,F83,F88,F96,F100,F106,F111,F116,F121,F124,F127,F143,F148)</f>
        <v>0</v>
      </c>
      <c r="G152" s="141">
        <f>SUM(G12,G23,G41,G47,G51,G55,G62,G67,G74,G83,G88,G96,G100,G106,G111,G116,G121,G124,G127,G143,G148)</f>
        <v>1706834.097088243</v>
      </c>
      <c r="H152" s="218"/>
    </row>
    <row r="153" spans="1:8" ht="30" customHeight="1">
      <c r="A153" s="211"/>
      <c r="B153" s="173"/>
      <c r="C153" s="166"/>
      <c r="D153" s="159"/>
      <c r="E153" s="160"/>
      <c r="F153" s="149"/>
      <c r="G153" s="198"/>
      <c r="H153" s="218"/>
    </row>
    <row r="154" spans="1:8" s="30" customFormat="1" ht="30" customHeight="1" thickBot="1">
      <c r="A154" s="217"/>
      <c r="B154" s="201"/>
      <c r="C154" s="202"/>
      <c r="D154" s="203"/>
      <c r="E154" s="204"/>
      <c r="F154" s="205"/>
      <c r="G154" s="206"/>
      <c r="H154" s="219"/>
    </row>
    <row r="155" ht="15.75" thickTop="1"/>
    <row r="158" ht="15">
      <c r="B158" s="16" t="s">
        <v>534</v>
      </c>
    </row>
    <row r="161" spans="2:3" ht="15">
      <c r="B161" s="16" t="s">
        <v>482</v>
      </c>
      <c r="C161" s="191" t="s">
        <v>483</v>
      </c>
    </row>
    <row r="164" spans="2:3" ht="15">
      <c r="B164" s="16" t="s">
        <v>484</v>
      </c>
      <c r="C164" s="191" t="s">
        <v>485</v>
      </c>
    </row>
  </sheetData>
  <sheetProtection/>
  <mergeCells count="34">
    <mergeCell ref="A6:F6"/>
    <mergeCell ref="H6:H7"/>
    <mergeCell ref="A8:A9"/>
    <mergeCell ref="B8:B9"/>
    <mergeCell ref="D8:D9"/>
    <mergeCell ref="E8:F8"/>
    <mergeCell ref="G8:G9"/>
    <mergeCell ref="H8:H9"/>
    <mergeCell ref="B11:C11"/>
    <mergeCell ref="B12:C12"/>
    <mergeCell ref="B23:C23"/>
    <mergeCell ref="B41:C41"/>
    <mergeCell ref="B47:C47"/>
    <mergeCell ref="B51:C51"/>
    <mergeCell ref="B55:C55"/>
    <mergeCell ref="B62:C62"/>
    <mergeCell ref="B67:C67"/>
    <mergeCell ref="B74:C74"/>
    <mergeCell ref="B83:C83"/>
    <mergeCell ref="B88:C88"/>
    <mergeCell ref="B96:C96"/>
    <mergeCell ref="B100:C100"/>
    <mergeCell ref="B106:C106"/>
    <mergeCell ref="B111:C111"/>
    <mergeCell ref="B116:C116"/>
    <mergeCell ref="B121:C121"/>
    <mergeCell ref="B124:C124"/>
    <mergeCell ref="B127:C127"/>
    <mergeCell ref="B143:C143"/>
    <mergeCell ref="B148:C148"/>
    <mergeCell ref="B131:C131"/>
    <mergeCell ref="B134:C134"/>
    <mergeCell ref="B137:C137"/>
    <mergeCell ref="B140:C14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H164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40.14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7" width="23.421875" style="137" customWidth="1"/>
    <col min="8" max="8" width="18.421875" style="137" customWidth="1"/>
    <col min="9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8" ht="30" customHeight="1" thickTop="1">
      <c r="A6" s="287" t="s">
        <v>533</v>
      </c>
      <c r="B6" s="304"/>
      <c r="C6" s="304"/>
      <c r="D6" s="304"/>
      <c r="E6" s="304"/>
      <c r="F6" s="304"/>
      <c r="G6" s="194"/>
      <c r="H6" s="296"/>
    </row>
    <row r="7" spans="1:8" ht="30" customHeight="1" thickBot="1">
      <c r="A7" s="185"/>
      <c r="B7" s="186"/>
      <c r="C7" s="187"/>
      <c r="D7" s="188"/>
      <c r="E7" s="189"/>
      <c r="F7" s="193"/>
      <c r="G7" s="195"/>
      <c r="H7" s="297"/>
    </row>
    <row r="8" spans="1:8" s="30" customFormat="1" ht="30" customHeight="1" thickTop="1">
      <c r="A8" s="305" t="s">
        <v>1</v>
      </c>
      <c r="B8" s="294" t="s">
        <v>2</v>
      </c>
      <c r="C8" s="184"/>
      <c r="D8" s="290" t="s">
        <v>389</v>
      </c>
      <c r="E8" s="285" t="s">
        <v>5</v>
      </c>
      <c r="F8" s="285"/>
      <c r="G8" s="302" t="s">
        <v>497</v>
      </c>
      <c r="H8" s="298" t="s">
        <v>498</v>
      </c>
    </row>
    <row r="9" spans="1:8" s="30" customFormat="1" ht="30" customHeight="1">
      <c r="A9" s="306"/>
      <c r="B9" s="295"/>
      <c r="C9" s="165"/>
      <c r="D9" s="291"/>
      <c r="E9" s="162" t="s">
        <v>6</v>
      </c>
      <c r="F9" s="162" t="s">
        <v>7</v>
      </c>
      <c r="G9" s="303"/>
      <c r="H9" s="299"/>
    </row>
    <row r="10" spans="1:8" s="38" customFormat="1" ht="30" customHeight="1">
      <c r="A10" s="207">
        <v>1</v>
      </c>
      <c r="B10" s="164">
        <v>2</v>
      </c>
      <c r="C10" s="163"/>
      <c r="D10" s="140">
        <v>3</v>
      </c>
      <c r="E10" s="140">
        <v>7</v>
      </c>
      <c r="F10" s="140">
        <v>8</v>
      </c>
      <c r="G10" s="196">
        <v>4</v>
      </c>
      <c r="H10" s="192">
        <v>5</v>
      </c>
    </row>
    <row r="11" spans="1:8" s="38" customFormat="1" ht="30" customHeight="1">
      <c r="A11" s="207"/>
      <c r="B11" s="300" t="s">
        <v>362</v>
      </c>
      <c r="C11" s="301"/>
      <c r="E11" s="141"/>
      <c r="F11" s="141"/>
      <c r="G11" s="196"/>
      <c r="H11" s="192"/>
    </row>
    <row r="12" spans="1:8" s="30" customFormat="1" ht="30" customHeight="1">
      <c r="A12" s="208" t="s">
        <v>92</v>
      </c>
      <c r="B12" s="275" t="s">
        <v>363</v>
      </c>
      <c r="C12" s="275"/>
      <c r="D12" s="141">
        <f>SUM(D13:D20)</f>
        <v>157883</v>
      </c>
      <c r="E12" s="141">
        <f>SUM(E13:E20)</f>
        <v>0</v>
      </c>
      <c r="F12" s="141">
        <f>SUM(F13:F20)</f>
        <v>0</v>
      </c>
      <c r="G12" s="197">
        <f>SUM(G13:G20)</f>
        <v>128360.16258878999</v>
      </c>
      <c r="H12" s="200"/>
    </row>
    <row r="13" spans="1:8" ht="30" customHeight="1">
      <c r="A13" s="209" t="s">
        <v>81</v>
      </c>
      <c r="B13" s="169" t="s">
        <v>506</v>
      </c>
      <c r="C13" s="166"/>
      <c r="D13" s="145">
        <v>34000</v>
      </c>
      <c r="E13" s="146"/>
      <c r="F13" s="146"/>
      <c r="G13" s="198">
        <f>-(D13*18.699187%-D13)</f>
        <v>27642.276420000002</v>
      </c>
      <c r="H13" s="218" t="s">
        <v>499</v>
      </c>
    </row>
    <row r="14" spans="1:8" ht="30" customHeight="1">
      <c r="A14" s="209" t="s">
        <v>82</v>
      </c>
      <c r="B14" s="169" t="s">
        <v>507</v>
      </c>
      <c r="C14" s="167"/>
      <c r="D14" s="145">
        <v>15000</v>
      </c>
      <c r="E14" s="146"/>
      <c r="F14" s="146"/>
      <c r="G14" s="198">
        <f aca="true" t="shared" si="0" ref="G14:G77">-(D14*18.699187%-D14)</f>
        <v>12195.12195</v>
      </c>
      <c r="H14" s="218" t="s">
        <v>499</v>
      </c>
    </row>
    <row r="15" spans="1:8" ht="30" customHeight="1">
      <c r="A15" s="209" t="s">
        <v>83</v>
      </c>
      <c r="B15" s="169" t="s">
        <v>508</v>
      </c>
      <c r="C15" s="166"/>
      <c r="D15" s="145">
        <v>15000</v>
      </c>
      <c r="E15" s="146"/>
      <c r="F15" s="146"/>
      <c r="G15" s="198">
        <f t="shared" si="0"/>
        <v>12195.12195</v>
      </c>
      <c r="H15" s="218" t="s">
        <v>499</v>
      </c>
    </row>
    <row r="16" spans="1:8" ht="30" customHeight="1">
      <c r="A16" s="209" t="s">
        <v>84</v>
      </c>
      <c r="B16" s="169" t="s">
        <v>509</v>
      </c>
      <c r="C16" s="166"/>
      <c r="D16" s="145">
        <v>9483</v>
      </c>
      <c r="E16" s="146"/>
      <c r="F16" s="146"/>
      <c r="G16" s="198">
        <f t="shared" si="0"/>
        <v>7709.75609679</v>
      </c>
      <c r="H16" s="218" t="s">
        <v>499</v>
      </c>
    </row>
    <row r="17" spans="1:8" ht="30" customHeight="1">
      <c r="A17" s="209" t="s">
        <v>85</v>
      </c>
      <c r="B17" s="176" t="s">
        <v>510</v>
      </c>
      <c r="C17" s="166"/>
      <c r="D17" s="145">
        <v>50000</v>
      </c>
      <c r="E17" s="147"/>
      <c r="F17" s="146"/>
      <c r="G17" s="198">
        <f t="shared" si="0"/>
        <v>40650.4065</v>
      </c>
      <c r="H17" s="218" t="s">
        <v>499</v>
      </c>
    </row>
    <row r="18" spans="1:8" ht="30" customHeight="1">
      <c r="A18" s="209" t="s">
        <v>86</v>
      </c>
      <c r="B18" s="169" t="s">
        <v>391</v>
      </c>
      <c r="C18" s="166"/>
      <c r="D18" s="145">
        <v>6000</v>
      </c>
      <c r="E18" s="147"/>
      <c r="F18" s="146"/>
      <c r="G18" s="198">
        <f t="shared" si="0"/>
        <v>4878.04878</v>
      </c>
      <c r="H18" s="218" t="s">
        <v>499</v>
      </c>
    </row>
    <row r="19" spans="1:8" ht="30" customHeight="1">
      <c r="A19" s="209" t="s">
        <v>393</v>
      </c>
      <c r="B19" s="169" t="s">
        <v>392</v>
      </c>
      <c r="C19" s="166"/>
      <c r="D19" s="145">
        <v>8400</v>
      </c>
      <c r="E19" s="147"/>
      <c r="F19" s="146"/>
      <c r="G19" s="198">
        <f t="shared" si="0"/>
        <v>6829.268292000001</v>
      </c>
      <c r="H19" s="218" t="s">
        <v>499</v>
      </c>
    </row>
    <row r="20" spans="1:8" ht="30" customHeight="1">
      <c r="A20" s="209" t="s">
        <v>394</v>
      </c>
      <c r="B20" s="169" t="s">
        <v>521</v>
      </c>
      <c r="C20" s="166"/>
      <c r="D20" s="145">
        <v>20000</v>
      </c>
      <c r="E20" s="147"/>
      <c r="F20" s="146"/>
      <c r="G20" s="198">
        <f t="shared" si="0"/>
        <v>16260.1626</v>
      </c>
      <c r="H20" s="218" t="s">
        <v>500</v>
      </c>
    </row>
    <row r="21" spans="1:8" ht="30" customHeight="1">
      <c r="A21" s="209"/>
      <c r="B21" s="169"/>
      <c r="C21" s="166"/>
      <c r="D21" s="145"/>
      <c r="E21" s="147"/>
      <c r="F21" s="146"/>
      <c r="G21" s="198"/>
      <c r="H21" s="199"/>
    </row>
    <row r="22" spans="1:8" ht="30" customHeight="1">
      <c r="A22" s="209"/>
      <c r="B22" s="169"/>
      <c r="C22" s="168"/>
      <c r="D22" s="145"/>
      <c r="E22" s="146"/>
      <c r="F22" s="148"/>
      <c r="G22" s="198"/>
      <c r="H22" s="199"/>
    </row>
    <row r="23" spans="1:8" s="30" customFormat="1" ht="30" customHeight="1">
      <c r="A23" s="208" t="s">
        <v>101</v>
      </c>
      <c r="B23" s="275" t="s">
        <v>364</v>
      </c>
      <c r="C23" s="275"/>
      <c r="D23" s="141">
        <f>SUM(D24:D38)</f>
        <v>756492</v>
      </c>
      <c r="E23" s="141">
        <f>SUM(E24:E38)</f>
        <v>0</v>
      </c>
      <c r="F23" s="141">
        <f>SUM(F24:F38)</f>
        <v>0</v>
      </c>
      <c r="G23" s="141">
        <f>SUM(G24:G38)</f>
        <v>629090.53961996</v>
      </c>
      <c r="H23" s="200"/>
    </row>
    <row r="24" spans="1:8" ht="30" customHeight="1">
      <c r="A24" s="209" t="s">
        <v>102</v>
      </c>
      <c r="B24" s="170" t="s">
        <v>511</v>
      </c>
      <c r="C24" s="166"/>
      <c r="D24" s="145">
        <v>47000</v>
      </c>
      <c r="E24" s="147"/>
      <c r="F24" s="149"/>
      <c r="G24" s="198">
        <f t="shared" si="0"/>
        <v>38211.38211</v>
      </c>
      <c r="H24" s="218" t="s">
        <v>500</v>
      </c>
    </row>
    <row r="25" spans="1:8" ht="30" customHeight="1">
      <c r="A25" s="209" t="s">
        <v>103</v>
      </c>
      <c r="B25" s="170" t="s">
        <v>512</v>
      </c>
      <c r="C25" s="166"/>
      <c r="D25" s="145">
        <v>15000</v>
      </c>
      <c r="E25" s="147"/>
      <c r="F25" s="149"/>
      <c r="G25" s="198">
        <f t="shared" si="0"/>
        <v>12195.12195</v>
      </c>
      <c r="H25" s="218" t="s">
        <v>500</v>
      </c>
    </row>
    <row r="26" spans="1:8" ht="30" customHeight="1">
      <c r="A26" s="209" t="s">
        <v>104</v>
      </c>
      <c r="B26" s="170" t="s">
        <v>396</v>
      </c>
      <c r="C26" s="166"/>
      <c r="D26" s="145">
        <v>60000</v>
      </c>
      <c r="E26" s="147"/>
      <c r="F26" s="149"/>
      <c r="G26" s="198">
        <f t="shared" si="0"/>
        <v>48780.4878</v>
      </c>
      <c r="H26" s="218" t="s">
        <v>500</v>
      </c>
    </row>
    <row r="27" spans="1:8" ht="30" customHeight="1">
      <c r="A27" s="209" t="s">
        <v>105</v>
      </c>
      <c r="B27" s="170" t="s">
        <v>513</v>
      </c>
      <c r="C27" s="166"/>
      <c r="D27" s="145">
        <v>82000</v>
      </c>
      <c r="E27" s="147"/>
      <c r="F27" s="149"/>
      <c r="G27" s="198">
        <v>80723.06</v>
      </c>
      <c r="H27" s="218" t="s">
        <v>500</v>
      </c>
    </row>
    <row r="28" spans="1:8" ht="30" customHeight="1">
      <c r="A28" s="209" t="s">
        <v>106</v>
      </c>
      <c r="B28" s="170" t="s">
        <v>398</v>
      </c>
      <c r="C28" s="167"/>
      <c r="D28" s="145">
        <v>24692</v>
      </c>
      <c r="E28" s="147"/>
      <c r="F28" s="149"/>
      <c r="G28" s="198">
        <f t="shared" si="0"/>
        <v>20074.79674596</v>
      </c>
      <c r="H28" s="218" t="s">
        <v>500</v>
      </c>
    </row>
    <row r="29" spans="1:8" ht="30" customHeight="1">
      <c r="A29" s="209" t="s">
        <v>107</v>
      </c>
      <c r="B29" s="170" t="s">
        <v>399</v>
      </c>
      <c r="C29" s="166"/>
      <c r="D29" s="145">
        <v>58000</v>
      </c>
      <c r="E29" s="147"/>
      <c r="F29" s="149"/>
      <c r="G29" s="198">
        <f t="shared" si="0"/>
        <v>47154.47154</v>
      </c>
      <c r="H29" s="218" t="s">
        <v>500</v>
      </c>
    </row>
    <row r="30" spans="1:8" ht="30" customHeight="1">
      <c r="A30" s="209" t="s">
        <v>108</v>
      </c>
      <c r="B30" s="170" t="s">
        <v>453</v>
      </c>
      <c r="C30" s="166"/>
      <c r="D30" s="145">
        <v>28000</v>
      </c>
      <c r="E30" s="147"/>
      <c r="F30" s="149"/>
      <c r="G30" s="198">
        <f t="shared" si="0"/>
        <v>22764.22764</v>
      </c>
      <c r="H30" s="218" t="s">
        <v>500</v>
      </c>
    </row>
    <row r="31" spans="1:8" ht="30" customHeight="1">
      <c r="A31" s="209" t="s">
        <v>109</v>
      </c>
      <c r="B31" s="170" t="s">
        <v>400</v>
      </c>
      <c r="C31" s="166"/>
      <c r="D31" s="145">
        <v>40000</v>
      </c>
      <c r="E31" s="147"/>
      <c r="F31" s="149"/>
      <c r="G31" s="198">
        <f t="shared" si="0"/>
        <v>32520.3252</v>
      </c>
      <c r="H31" s="218" t="s">
        <v>500</v>
      </c>
    </row>
    <row r="32" spans="1:8" ht="30" customHeight="1">
      <c r="A32" s="209" t="s">
        <v>110</v>
      </c>
      <c r="B32" s="170" t="s">
        <v>514</v>
      </c>
      <c r="C32" s="166"/>
      <c r="D32" s="145">
        <v>157000</v>
      </c>
      <c r="E32" s="147"/>
      <c r="F32" s="149"/>
      <c r="G32" s="198">
        <f t="shared" si="0"/>
        <v>127642.27641</v>
      </c>
      <c r="H32" s="218" t="s">
        <v>500</v>
      </c>
    </row>
    <row r="33" spans="1:8" ht="30" customHeight="1">
      <c r="A33" s="209" t="s">
        <v>406</v>
      </c>
      <c r="B33" s="170" t="s">
        <v>401</v>
      </c>
      <c r="C33" s="166"/>
      <c r="D33" s="145">
        <v>18000</v>
      </c>
      <c r="E33" s="147"/>
      <c r="F33" s="149"/>
      <c r="G33" s="198">
        <f t="shared" si="0"/>
        <v>14634.14634</v>
      </c>
      <c r="H33" s="218" t="s">
        <v>500</v>
      </c>
    </row>
    <row r="34" spans="1:8" ht="30" customHeight="1">
      <c r="A34" s="209" t="s">
        <v>407</v>
      </c>
      <c r="B34" s="170" t="s">
        <v>405</v>
      </c>
      <c r="C34" s="166"/>
      <c r="D34" s="145">
        <v>10000</v>
      </c>
      <c r="E34" s="147"/>
      <c r="F34" s="149"/>
      <c r="G34" s="198">
        <f t="shared" si="0"/>
        <v>8130.0813</v>
      </c>
      <c r="H34" s="218" t="s">
        <v>500</v>
      </c>
    </row>
    <row r="35" spans="1:8" ht="30" customHeight="1">
      <c r="A35" s="209" t="s">
        <v>408</v>
      </c>
      <c r="B35" s="170" t="s">
        <v>492</v>
      </c>
      <c r="C35" s="166"/>
      <c r="D35" s="145">
        <v>7000</v>
      </c>
      <c r="E35" s="147"/>
      <c r="F35" s="146"/>
      <c r="G35" s="198">
        <f t="shared" si="0"/>
        <v>5691.05691</v>
      </c>
      <c r="H35" s="218" t="s">
        <v>500</v>
      </c>
    </row>
    <row r="36" spans="1:8" ht="30" customHeight="1">
      <c r="A36" s="209" t="s">
        <v>409</v>
      </c>
      <c r="B36" s="170" t="s">
        <v>488</v>
      </c>
      <c r="C36" s="167"/>
      <c r="D36" s="145">
        <v>35000</v>
      </c>
      <c r="E36" s="147"/>
      <c r="F36" s="146"/>
      <c r="G36" s="198">
        <f t="shared" si="0"/>
        <v>28455.28455</v>
      </c>
      <c r="H36" s="218" t="s">
        <v>500</v>
      </c>
    </row>
    <row r="37" spans="1:8" ht="30" customHeight="1">
      <c r="A37" s="209" t="s">
        <v>410</v>
      </c>
      <c r="B37" s="170" t="s">
        <v>404</v>
      </c>
      <c r="C37" s="167"/>
      <c r="D37" s="145">
        <v>169000</v>
      </c>
      <c r="E37" s="147"/>
      <c r="F37" s="146"/>
      <c r="G37" s="198">
        <f t="shared" si="0"/>
        <v>137398.37397000002</v>
      </c>
      <c r="H37" s="218" t="s">
        <v>500</v>
      </c>
    </row>
    <row r="38" spans="1:8" ht="30" customHeight="1">
      <c r="A38" s="209" t="s">
        <v>456</v>
      </c>
      <c r="B38" s="170" t="s">
        <v>411</v>
      </c>
      <c r="C38" s="167"/>
      <c r="D38" s="145">
        <v>5800</v>
      </c>
      <c r="E38" s="147"/>
      <c r="F38" s="146"/>
      <c r="G38" s="198">
        <f t="shared" si="0"/>
        <v>4715.447154</v>
      </c>
      <c r="H38" s="218" t="s">
        <v>500</v>
      </c>
    </row>
    <row r="39" spans="1:8" ht="30" customHeight="1">
      <c r="A39" s="209"/>
      <c r="B39" s="170"/>
      <c r="C39" s="167"/>
      <c r="D39" s="145"/>
      <c r="E39" s="147"/>
      <c r="F39" s="146"/>
      <c r="G39" s="198"/>
      <c r="H39" s="199"/>
    </row>
    <row r="40" spans="1:8" ht="30" customHeight="1">
      <c r="A40" s="209"/>
      <c r="B40" s="170"/>
      <c r="C40" s="167"/>
      <c r="D40" s="145"/>
      <c r="E40" s="147"/>
      <c r="F40" s="146"/>
      <c r="G40" s="198"/>
      <c r="H40" s="199"/>
    </row>
    <row r="41" spans="1:8" ht="30" customHeight="1">
      <c r="A41" s="208" t="s">
        <v>8</v>
      </c>
      <c r="B41" s="275" t="s">
        <v>365</v>
      </c>
      <c r="C41" s="275"/>
      <c r="D41" s="141">
        <f>SUM(D42:D44)</f>
        <v>420000</v>
      </c>
      <c r="E41" s="141">
        <f>SUM(E42:E44)</f>
        <v>0</v>
      </c>
      <c r="F41" s="141">
        <f>SUM(F42:F44)</f>
        <v>0</v>
      </c>
      <c r="G41" s="141">
        <f>SUM(G42:G44)</f>
        <v>341463.4146</v>
      </c>
      <c r="H41" s="199"/>
    </row>
    <row r="42" spans="1:8" ht="30" customHeight="1">
      <c r="A42" s="209" t="s">
        <v>320</v>
      </c>
      <c r="B42" s="170" t="s">
        <v>515</v>
      </c>
      <c r="C42" s="167"/>
      <c r="D42" s="145">
        <v>320000</v>
      </c>
      <c r="E42" s="143"/>
      <c r="F42" s="143"/>
      <c r="G42" s="198">
        <f t="shared" si="0"/>
        <v>260162.6016</v>
      </c>
      <c r="H42" s="218" t="s">
        <v>499</v>
      </c>
    </row>
    <row r="43" spans="1:8" ht="30" customHeight="1">
      <c r="A43" s="209" t="s">
        <v>321</v>
      </c>
      <c r="B43" s="170" t="s">
        <v>458</v>
      </c>
      <c r="C43" s="167"/>
      <c r="D43" s="145">
        <v>45000</v>
      </c>
      <c r="E43" s="143"/>
      <c r="F43" s="143"/>
      <c r="G43" s="198">
        <f t="shared" si="0"/>
        <v>36585.36585</v>
      </c>
      <c r="H43" s="218" t="s">
        <v>499</v>
      </c>
    </row>
    <row r="44" spans="1:8" ht="30" customHeight="1">
      <c r="A44" s="209" t="s">
        <v>322</v>
      </c>
      <c r="B44" s="170" t="s">
        <v>516</v>
      </c>
      <c r="C44" s="167"/>
      <c r="D44" s="145">
        <v>55000</v>
      </c>
      <c r="E44" s="143"/>
      <c r="F44" s="143"/>
      <c r="G44" s="198">
        <f t="shared" si="0"/>
        <v>44715.44715</v>
      </c>
      <c r="H44" s="218" t="s">
        <v>499</v>
      </c>
    </row>
    <row r="45" spans="1:8" ht="30" customHeight="1">
      <c r="A45" s="209"/>
      <c r="B45" s="170"/>
      <c r="C45" s="167"/>
      <c r="D45" s="145"/>
      <c r="E45" s="143"/>
      <c r="F45" s="143"/>
      <c r="G45" s="198"/>
      <c r="H45" s="218"/>
    </row>
    <row r="46" spans="1:8" ht="30" customHeight="1">
      <c r="A46" s="209"/>
      <c r="B46" s="171"/>
      <c r="C46" s="167"/>
      <c r="D46" s="145"/>
      <c r="E46" s="143"/>
      <c r="F46" s="143"/>
      <c r="G46" s="198"/>
      <c r="H46" s="218"/>
    </row>
    <row r="47" spans="1:8" ht="30" customHeight="1">
      <c r="A47" s="208" t="s">
        <v>9</v>
      </c>
      <c r="B47" s="275" t="s">
        <v>366</v>
      </c>
      <c r="C47" s="275"/>
      <c r="D47" s="141">
        <f>SUM(D48)</f>
        <v>30000</v>
      </c>
      <c r="E47" s="141">
        <f>SUM(E48)</f>
        <v>0</v>
      </c>
      <c r="F47" s="141">
        <f>SUM(F48)</f>
        <v>0</v>
      </c>
      <c r="G47" s="141">
        <f>SUM(G48)</f>
        <v>24390.2439</v>
      </c>
      <c r="H47" s="218"/>
    </row>
    <row r="48" spans="1:8" ht="30" customHeight="1">
      <c r="A48" s="209" t="s">
        <v>323</v>
      </c>
      <c r="B48" s="170" t="s">
        <v>413</v>
      </c>
      <c r="C48" s="166"/>
      <c r="D48" s="145">
        <v>30000</v>
      </c>
      <c r="E48" s="143"/>
      <c r="F48" s="143"/>
      <c r="G48" s="198">
        <f t="shared" si="0"/>
        <v>24390.2439</v>
      </c>
      <c r="H48" s="218" t="s">
        <v>501</v>
      </c>
    </row>
    <row r="49" spans="1:8" ht="30" customHeight="1">
      <c r="A49" s="209"/>
      <c r="B49" s="170"/>
      <c r="C49" s="166"/>
      <c r="D49" s="145"/>
      <c r="E49" s="143"/>
      <c r="F49" s="143"/>
      <c r="G49" s="198"/>
      <c r="H49" s="218"/>
    </row>
    <row r="50" spans="1:8" ht="30" customHeight="1">
      <c r="A50" s="209"/>
      <c r="B50" s="170"/>
      <c r="C50" s="166"/>
      <c r="D50" s="145"/>
      <c r="E50" s="143"/>
      <c r="F50" s="143"/>
      <c r="G50" s="198"/>
      <c r="H50" s="218"/>
    </row>
    <row r="51" spans="1:8" ht="30" customHeight="1">
      <c r="A51" s="208" t="s">
        <v>113</v>
      </c>
      <c r="B51" s="277" t="s">
        <v>367</v>
      </c>
      <c r="C51" s="283"/>
      <c r="D51" s="141">
        <f>SUM(D52)</f>
        <v>10000</v>
      </c>
      <c r="E51" s="141">
        <f>SUM(E52)</f>
        <v>0</v>
      </c>
      <c r="F51" s="141">
        <f>SUM(F52)</f>
        <v>0</v>
      </c>
      <c r="G51" s="141">
        <f>SUM(G52)</f>
        <v>8130.0813</v>
      </c>
      <c r="H51" s="218"/>
    </row>
    <row r="52" spans="1:8" s="30" customFormat="1" ht="30" customHeight="1">
      <c r="A52" s="209" t="s">
        <v>114</v>
      </c>
      <c r="B52" s="169" t="s">
        <v>460</v>
      </c>
      <c r="C52" s="166"/>
      <c r="D52" s="145">
        <v>10000</v>
      </c>
      <c r="E52" s="147"/>
      <c r="F52" s="143"/>
      <c r="G52" s="198">
        <f t="shared" si="0"/>
        <v>8130.0813</v>
      </c>
      <c r="H52" s="218" t="s">
        <v>522</v>
      </c>
    </row>
    <row r="53" spans="1:8" s="30" customFormat="1" ht="30" customHeight="1">
      <c r="A53" s="209"/>
      <c r="B53" s="169"/>
      <c r="C53" s="166"/>
      <c r="D53" s="145"/>
      <c r="E53" s="147"/>
      <c r="F53" s="143"/>
      <c r="G53" s="198"/>
      <c r="H53" s="218"/>
    </row>
    <row r="54" spans="1:8" s="30" customFormat="1" ht="30" customHeight="1">
      <c r="A54" s="209"/>
      <c r="B54" s="169"/>
      <c r="C54" s="166"/>
      <c r="D54" s="145"/>
      <c r="E54" s="147"/>
      <c r="F54" s="143"/>
      <c r="G54" s="198"/>
      <c r="H54" s="218"/>
    </row>
    <row r="55" spans="1:8" ht="30" customHeight="1">
      <c r="A55" s="208" t="s">
        <v>14</v>
      </c>
      <c r="B55" s="275" t="s">
        <v>369</v>
      </c>
      <c r="C55" s="275"/>
      <c r="D55" s="141">
        <f>SUM(D56:D59)</f>
        <v>48000</v>
      </c>
      <c r="E55" s="141">
        <f>SUM(E56:E59)</f>
        <v>0</v>
      </c>
      <c r="F55" s="141">
        <f>SUM(F56:F59)</f>
        <v>0</v>
      </c>
      <c r="G55" s="141">
        <f>SUM(G56:G59)</f>
        <v>39024.39024</v>
      </c>
      <c r="H55" s="218"/>
    </row>
    <row r="56" spans="1:8" ht="30" customHeight="1">
      <c r="A56" s="210" t="s">
        <v>417</v>
      </c>
      <c r="B56" s="170" t="s">
        <v>414</v>
      </c>
      <c r="C56" s="167"/>
      <c r="D56" s="145">
        <v>26000</v>
      </c>
      <c r="E56" s="148"/>
      <c r="F56" s="148"/>
      <c r="G56" s="198">
        <f t="shared" si="0"/>
        <v>21138.21138</v>
      </c>
      <c r="H56" s="218" t="s">
        <v>499</v>
      </c>
    </row>
    <row r="57" spans="1:8" ht="30" customHeight="1">
      <c r="A57" s="210" t="s">
        <v>418</v>
      </c>
      <c r="B57" s="169" t="s">
        <v>118</v>
      </c>
      <c r="C57" s="172"/>
      <c r="D57" s="145">
        <v>8000</v>
      </c>
      <c r="E57" s="148"/>
      <c r="F57" s="149"/>
      <c r="G57" s="198">
        <f t="shared" si="0"/>
        <v>6504.06504</v>
      </c>
      <c r="H57" s="218" t="s">
        <v>499</v>
      </c>
    </row>
    <row r="58" spans="1:8" s="30" customFormat="1" ht="30" customHeight="1">
      <c r="A58" s="210" t="s">
        <v>419</v>
      </c>
      <c r="B58" s="169" t="s">
        <v>415</v>
      </c>
      <c r="C58" s="167"/>
      <c r="D58" s="145">
        <v>6000</v>
      </c>
      <c r="E58" s="151"/>
      <c r="F58" s="148"/>
      <c r="G58" s="198">
        <f t="shared" si="0"/>
        <v>4878.04878</v>
      </c>
      <c r="H58" s="218" t="s">
        <v>499</v>
      </c>
    </row>
    <row r="59" spans="1:8" ht="30" customHeight="1">
      <c r="A59" s="210" t="s">
        <v>420</v>
      </c>
      <c r="B59" s="169" t="s">
        <v>416</v>
      </c>
      <c r="C59" s="166"/>
      <c r="D59" s="145">
        <v>8000</v>
      </c>
      <c r="E59" s="143"/>
      <c r="F59" s="149"/>
      <c r="G59" s="198">
        <f t="shared" si="0"/>
        <v>6504.06504</v>
      </c>
      <c r="H59" s="218" t="s">
        <v>501</v>
      </c>
    </row>
    <row r="60" spans="1:8" ht="30" customHeight="1">
      <c r="A60" s="210"/>
      <c r="B60" s="137"/>
      <c r="C60" s="167"/>
      <c r="D60" s="145"/>
      <c r="E60" s="151"/>
      <c r="F60" s="149"/>
      <c r="G60" s="198"/>
      <c r="H60" s="218"/>
    </row>
    <row r="61" spans="1:8" ht="30" customHeight="1">
      <c r="A61" s="210"/>
      <c r="B61" s="169"/>
      <c r="C61" s="167"/>
      <c r="D61" s="145"/>
      <c r="E61" s="151"/>
      <c r="F61" s="149"/>
      <c r="G61" s="198"/>
      <c r="H61" s="218"/>
    </row>
    <row r="62" spans="1:8" ht="30" customHeight="1">
      <c r="A62" s="208" t="s">
        <v>15</v>
      </c>
      <c r="B62" s="275" t="s">
        <v>370</v>
      </c>
      <c r="C62" s="275"/>
      <c r="D62" s="141">
        <f>SUM(D63:D65)</f>
        <v>129000</v>
      </c>
      <c r="E62" s="141">
        <f>SUM(E63:E65)</f>
        <v>0</v>
      </c>
      <c r="F62" s="141">
        <f>SUM(F63:F65)</f>
        <v>0</v>
      </c>
      <c r="G62" s="141">
        <f>SUM(G63:G65)</f>
        <v>104878.04877000001</v>
      </c>
      <c r="H62" s="218"/>
    </row>
    <row r="63" spans="1:8" s="30" customFormat="1" ht="30" customHeight="1">
      <c r="A63" s="209" t="s">
        <v>17</v>
      </c>
      <c r="B63" s="169" t="s">
        <v>461</v>
      </c>
      <c r="C63" s="167"/>
      <c r="D63" s="145">
        <v>75000</v>
      </c>
      <c r="E63" s="151"/>
      <c r="F63" s="148"/>
      <c r="G63" s="198">
        <f t="shared" si="0"/>
        <v>60975.60975</v>
      </c>
      <c r="H63" s="218" t="s">
        <v>523</v>
      </c>
    </row>
    <row r="64" spans="1:8" ht="30" customHeight="1">
      <c r="A64" s="209" t="s">
        <v>335</v>
      </c>
      <c r="B64" s="169" t="s">
        <v>421</v>
      </c>
      <c r="C64" s="167"/>
      <c r="D64" s="145">
        <v>34000</v>
      </c>
      <c r="E64" s="151"/>
      <c r="F64" s="149"/>
      <c r="G64" s="198">
        <f t="shared" si="0"/>
        <v>27642.276420000002</v>
      </c>
      <c r="H64" s="218" t="s">
        <v>523</v>
      </c>
    </row>
    <row r="65" spans="1:8" ht="30" customHeight="1">
      <c r="A65" s="210" t="s">
        <v>524</v>
      </c>
      <c r="B65" s="169" t="s">
        <v>525</v>
      </c>
      <c r="C65" s="167"/>
      <c r="D65" s="145">
        <v>20000</v>
      </c>
      <c r="E65" s="147"/>
      <c r="F65" s="146"/>
      <c r="G65" s="198">
        <f t="shared" si="0"/>
        <v>16260.1626</v>
      </c>
      <c r="H65" s="218" t="s">
        <v>499</v>
      </c>
    </row>
    <row r="66" spans="1:8" ht="30" customHeight="1">
      <c r="A66" s="210"/>
      <c r="B66" s="169"/>
      <c r="C66" s="167"/>
      <c r="D66" s="145"/>
      <c r="E66" s="147"/>
      <c r="F66" s="146"/>
      <c r="G66" s="198"/>
      <c r="H66" s="218"/>
    </row>
    <row r="67" spans="1:8" ht="30" customHeight="1">
      <c r="A67" s="208" t="s">
        <v>21</v>
      </c>
      <c r="B67" s="282" t="s">
        <v>463</v>
      </c>
      <c r="C67" s="282"/>
      <c r="D67" s="141">
        <f>SUM(D68:D72)</f>
        <v>44000</v>
      </c>
      <c r="E67" s="141">
        <f>SUM(E68:E72)</f>
        <v>0</v>
      </c>
      <c r="F67" s="141">
        <f>SUM(F68:F72)</f>
        <v>0</v>
      </c>
      <c r="G67" s="141">
        <f>SUM(G68:G72)</f>
        <v>36663.41463088</v>
      </c>
      <c r="H67" s="218"/>
    </row>
    <row r="68" spans="1:8" ht="30" customHeight="1">
      <c r="A68" s="209" t="s">
        <v>34</v>
      </c>
      <c r="B68" s="170" t="s">
        <v>35</v>
      </c>
      <c r="C68" s="166"/>
      <c r="D68" s="145">
        <v>3824</v>
      </c>
      <c r="E68" s="147"/>
      <c r="F68" s="146"/>
      <c r="G68" s="198">
        <v>4000</v>
      </c>
      <c r="H68" s="218" t="s">
        <v>499</v>
      </c>
    </row>
    <row r="69" spans="1:8" ht="30" customHeight="1">
      <c r="A69" s="210" t="s">
        <v>36</v>
      </c>
      <c r="B69" s="169" t="s">
        <v>37</v>
      </c>
      <c r="C69" s="166"/>
      <c r="D69" s="145">
        <v>9000</v>
      </c>
      <c r="E69" s="147"/>
      <c r="F69" s="146"/>
      <c r="G69" s="198">
        <f t="shared" si="0"/>
        <v>7317.07317</v>
      </c>
      <c r="H69" s="218" t="s">
        <v>499</v>
      </c>
    </row>
    <row r="70" spans="1:8" ht="30" customHeight="1">
      <c r="A70" s="210" t="s">
        <v>38</v>
      </c>
      <c r="B70" s="169" t="s">
        <v>422</v>
      </c>
      <c r="C70" s="166"/>
      <c r="D70" s="145">
        <v>24000</v>
      </c>
      <c r="E70" s="147"/>
      <c r="F70" s="146"/>
      <c r="G70" s="198">
        <f t="shared" si="0"/>
        <v>19512.19512</v>
      </c>
      <c r="H70" s="218" t="s">
        <v>500</v>
      </c>
    </row>
    <row r="71" spans="1:8" ht="30" customHeight="1">
      <c r="A71" s="210" t="s">
        <v>160</v>
      </c>
      <c r="B71" s="169" t="s">
        <v>462</v>
      </c>
      <c r="C71" s="166"/>
      <c r="D71" s="145">
        <v>7176</v>
      </c>
      <c r="E71" s="147"/>
      <c r="F71" s="146"/>
      <c r="G71" s="198">
        <f t="shared" si="0"/>
        <v>5834.14634088</v>
      </c>
      <c r="H71" s="218" t="s">
        <v>499</v>
      </c>
    </row>
    <row r="72" spans="1:8" ht="30" customHeight="1">
      <c r="A72" s="210"/>
      <c r="B72" s="169"/>
      <c r="C72" s="166"/>
      <c r="D72" s="145"/>
      <c r="E72" s="147"/>
      <c r="F72" s="146"/>
      <c r="G72" s="198"/>
      <c r="H72" s="218"/>
    </row>
    <row r="73" spans="1:8" ht="30" customHeight="1">
      <c r="A73" s="210"/>
      <c r="B73" s="169"/>
      <c r="C73" s="166"/>
      <c r="D73" s="145"/>
      <c r="E73" s="147"/>
      <c r="F73" s="146"/>
      <c r="G73" s="198"/>
      <c r="H73" s="218"/>
    </row>
    <row r="74" spans="1:8" ht="30" customHeight="1">
      <c r="A74" s="208" t="s">
        <v>33</v>
      </c>
      <c r="B74" s="275" t="s">
        <v>423</v>
      </c>
      <c r="C74" s="275"/>
      <c r="D74" s="141">
        <f>SUM(D75:D80)</f>
        <v>90000</v>
      </c>
      <c r="E74" s="141">
        <f>SUM(E75:E80)</f>
        <v>0</v>
      </c>
      <c r="F74" s="141">
        <f>SUM(F75:F80)</f>
        <v>0</v>
      </c>
      <c r="G74" s="141">
        <f>SUM(G75:G80)</f>
        <v>78561.7073121</v>
      </c>
      <c r="H74" s="218"/>
    </row>
    <row r="75" spans="1:8" ht="30" customHeight="1">
      <c r="A75" s="209" t="s">
        <v>34</v>
      </c>
      <c r="B75" s="169" t="s">
        <v>424</v>
      </c>
      <c r="C75" s="166"/>
      <c r="D75" s="145">
        <v>16585</v>
      </c>
      <c r="E75" s="147"/>
      <c r="F75" s="146"/>
      <c r="G75" s="198">
        <f t="shared" si="0"/>
        <v>13483.739836050001</v>
      </c>
      <c r="H75" s="218" t="s">
        <v>499</v>
      </c>
    </row>
    <row r="76" spans="1:8" ht="30" customHeight="1">
      <c r="A76" s="209" t="s">
        <v>36</v>
      </c>
      <c r="B76" s="169" t="s">
        <v>425</v>
      </c>
      <c r="C76" s="166"/>
      <c r="D76" s="145">
        <v>35895</v>
      </c>
      <c r="E76" s="147"/>
      <c r="F76" s="146"/>
      <c r="G76" s="198">
        <f t="shared" si="0"/>
        <v>29182.92682635</v>
      </c>
      <c r="H76" s="218" t="s">
        <v>499</v>
      </c>
    </row>
    <row r="77" spans="1:8" ht="30" customHeight="1">
      <c r="A77" s="209" t="s">
        <v>38</v>
      </c>
      <c r="B77" s="169" t="s">
        <v>426</v>
      </c>
      <c r="C77" s="166"/>
      <c r="D77" s="145">
        <v>3690</v>
      </c>
      <c r="E77" s="147"/>
      <c r="F77" s="146"/>
      <c r="G77" s="198">
        <f t="shared" si="0"/>
        <v>2999.9999997</v>
      </c>
      <c r="H77" s="218" t="s">
        <v>499</v>
      </c>
    </row>
    <row r="78" spans="1:8" ht="30" customHeight="1">
      <c r="A78" s="209" t="s">
        <v>160</v>
      </c>
      <c r="B78" s="169" t="s">
        <v>428</v>
      </c>
      <c r="C78" s="166"/>
      <c r="D78" s="145">
        <v>19530</v>
      </c>
      <c r="E78" s="147"/>
      <c r="F78" s="146"/>
      <c r="G78" s="198">
        <v>19530</v>
      </c>
      <c r="H78" s="218" t="s">
        <v>499</v>
      </c>
    </row>
    <row r="79" spans="1:8" ht="30" customHeight="1">
      <c r="A79" s="209" t="s">
        <v>427</v>
      </c>
      <c r="B79" s="169" t="s">
        <v>429</v>
      </c>
      <c r="C79" s="166"/>
      <c r="D79" s="145">
        <v>9300</v>
      </c>
      <c r="E79" s="147"/>
      <c r="F79" s="146"/>
      <c r="G79" s="198">
        <v>9300</v>
      </c>
      <c r="H79" s="218" t="s">
        <v>499</v>
      </c>
    </row>
    <row r="80" spans="1:8" ht="30" customHeight="1">
      <c r="A80" s="209" t="s">
        <v>430</v>
      </c>
      <c r="B80" s="169" t="s">
        <v>431</v>
      </c>
      <c r="C80" s="166"/>
      <c r="D80" s="145">
        <v>5000</v>
      </c>
      <c r="E80" s="147"/>
      <c r="F80" s="146"/>
      <c r="G80" s="198">
        <f>-(D80*18.699187%-D80)</f>
        <v>4065.04065</v>
      </c>
      <c r="H80" s="218" t="s">
        <v>499</v>
      </c>
    </row>
    <row r="81" spans="1:8" ht="30" customHeight="1">
      <c r="A81" s="209"/>
      <c r="B81" s="169"/>
      <c r="C81" s="166"/>
      <c r="D81" s="145"/>
      <c r="E81" s="147"/>
      <c r="F81" s="146"/>
      <c r="G81" s="198"/>
      <c r="H81" s="218"/>
    </row>
    <row r="82" spans="1:8" ht="30" customHeight="1">
      <c r="A82" s="209"/>
      <c r="B82" s="169"/>
      <c r="C82" s="166"/>
      <c r="D82" s="145"/>
      <c r="E82" s="147"/>
      <c r="F82" s="146"/>
      <c r="G82" s="198"/>
      <c r="H82" s="218"/>
    </row>
    <row r="83" spans="1:8" ht="30" customHeight="1">
      <c r="A83" s="208" t="s">
        <v>432</v>
      </c>
      <c r="B83" s="275" t="s">
        <v>373</v>
      </c>
      <c r="C83" s="275"/>
      <c r="D83" s="141">
        <f>SUM(D84:D85)</f>
        <v>20492</v>
      </c>
      <c r="E83" s="141">
        <f>SUM(E84:E85)</f>
        <v>0</v>
      </c>
      <c r="F83" s="141">
        <f>SUM(F84:F85)</f>
        <v>0</v>
      </c>
      <c r="G83" s="141">
        <f>SUM(G84:G85)</f>
        <v>20492</v>
      </c>
      <c r="H83" s="218"/>
    </row>
    <row r="84" spans="1:8" ht="30" customHeight="1">
      <c r="A84" s="209" t="s">
        <v>41</v>
      </c>
      <c r="B84" s="169" t="s">
        <v>464</v>
      </c>
      <c r="C84" s="166"/>
      <c r="D84" s="145">
        <v>19192</v>
      </c>
      <c r="E84" s="147"/>
      <c r="F84" s="146"/>
      <c r="G84" s="198">
        <v>19192</v>
      </c>
      <c r="H84" s="218" t="s">
        <v>523</v>
      </c>
    </row>
    <row r="85" spans="1:8" s="30" customFormat="1" ht="30" customHeight="1">
      <c r="A85" s="209" t="s">
        <v>434</v>
      </c>
      <c r="B85" s="169" t="s">
        <v>433</v>
      </c>
      <c r="C85" s="166"/>
      <c r="D85" s="145">
        <v>1300</v>
      </c>
      <c r="E85" s="147"/>
      <c r="F85" s="143"/>
      <c r="G85" s="198">
        <v>1300</v>
      </c>
      <c r="H85" s="218" t="s">
        <v>499</v>
      </c>
    </row>
    <row r="86" spans="1:8" s="30" customFormat="1" ht="30" customHeight="1">
      <c r="A86" s="209"/>
      <c r="B86" s="169"/>
      <c r="C86" s="166"/>
      <c r="D86" s="145"/>
      <c r="E86" s="147"/>
      <c r="F86" s="143"/>
      <c r="G86" s="198"/>
      <c r="H86" s="218"/>
    </row>
    <row r="87" spans="1:8" s="30" customFormat="1" ht="30" customHeight="1">
      <c r="A87" s="209"/>
      <c r="B87" s="169"/>
      <c r="C87" s="166"/>
      <c r="D87" s="145"/>
      <c r="E87" s="147"/>
      <c r="F87" s="143"/>
      <c r="G87" s="198"/>
      <c r="H87" s="218"/>
    </row>
    <row r="88" spans="1:8" ht="30" customHeight="1">
      <c r="A88" s="208" t="s">
        <v>435</v>
      </c>
      <c r="B88" s="275" t="s">
        <v>438</v>
      </c>
      <c r="C88" s="275"/>
      <c r="D88" s="141">
        <f>SUM(D89:D93)</f>
        <v>6340</v>
      </c>
      <c r="E88" s="141">
        <f>SUM(E89:E93)</f>
        <v>0</v>
      </c>
      <c r="F88" s="141">
        <f>SUM(F89:F93)</f>
        <v>0</v>
      </c>
      <c r="G88" s="141">
        <f>SUM(G89:G93)</f>
        <v>6340</v>
      </c>
      <c r="H88" s="218"/>
    </row>
    <row r="89" spans="1:8" ht="30" customHeight="1">
      <c r="A89" s="209" t="s">
        <v>43</v>
      </c>
      <c r="B89" s="169" t="s">
        <v>439</v>
      </c>
      <c r="C89" s="167"/>
      <c r="D89" s="145">
        <v>0</v>
      </c>
      <c r="E89" s="147"/>
      <c r="F89" s="146"/>
      <c r="G89" s="198">
        <v>0</v>
      </c>
      <c r="H89" s="218"/>
    </row>
    <row r="90" spans="1:8" s="30" customFormat="1" ht="30" customHeight="1">
      <c r="A90" s="209" t="s">
        <v>337</v>
      </c>
      <c r="B90" s="169" t="s">
        <v>467</v>
      </c>
      <c r="C90" s="167"/>
      <c r="D90" s="145">
        <v>6340</v>
      </c>
      <c r="E90" s="147"/>
      <c r="F90" s="143"/>
      <c r="G90" s="198">
        <v>6340</v>
      </c>
      <c r="H90" s="218" t="s">
        <v>499</v>
      </c>
    </row>
    <row r="91" spans="1:8" s="30" customFormat="1" ht="30" customHeight="1">
      <c r="A91" s="209" t="s">
        <v>465</v>
      </c>
      <c r="B91" s="169" t="s">
        <v>468</v>
      </c>
      <c r="C91" s="167"/>
      <c r="D91" s="145">
        <v>0</v>
      </c>
      <c r="E91" s="147"/>
      <c r="F91" s="143"/>
      <c r="G91" s="198">
        <f>-(D91*18.699187%-D91)</f>
        <v>0</v>
      </c>
      <c r="H91" s="218"/>
    </row>
    <row r="92" spans="1:8" s="30" customFormat="1" ht="30" customHeight="1">
      <c r="A92" s="209" t="s">
        <v>466</v>
      </c>
      <c r="B92" s="169" t="s">
        <v>440</v>
      </c>
      <c r="C92" s="167"/>
      <c r="D92" s="145">
        <v>0</v>
      </c>
      <c r="E92" s="147"/>
      <c r="F92" s="143"/>
      <c r="G92" s="198">
        <f>-(D92*18.699187%-D92)</f>
        <v>0</v>
      </c>
      <c r="H92" s="218"/>
    </row>
    <row r="93" spans="1:8" s="30" customFormat="1" ht="30" customHeight="1">
      <c r="A93" s="209" t="s">
        <v>469</v>
      </c>
      <c r="B93" s="169" t="s">
        <v>470</v>
      </c>
      <c r="C93" s="167"/>
      <c r="D93" s="145">
        <v>0</v>
      </c>
      <c r="E93" s="147"/>
      <c r="F93" s="143"/>
      <c r="G93" s="198">
        <v>0</v>
      </c>
      <c r="H93" s="218"/>
    </row>
    <row r="94" spans="1:8" s="30" customFormat="1" ht="30" customHeight="1">
      <c r="A94" s="209"/>
      <c r="B94" s="169"/>
      <c r="C94" s="167"/>
      <c r="D94" s="145"/>
      <c r="E94" s="147"/>
      <c r="F94" s="143"/>
      <c r="G94" s="198"/>
      <c r="H94" s="218"/>
    </row>
    <row r="95" spans="1:8" s="30" customFormat="1" ht="30" customHeight="1">
      <c r="A95" s="209"/>
      <c r="B95" s="169"/>
      <c r="C95" s="167"/>
      <c r="D95" s="145"/>
      <c r="E95" s="147"/>
      <c r="F95" s="143"/>
      <c r="G95" s="198"/>
      <c r="H95" s="218"/>
    </row>
    <row r="96" spans="1:8" s="30" customFormat="1" ht="30" customHeight="1">
      <c r="A96" s="208" t="s">
        <v>45</v>
      </c>
      <c r="B96" s="277" t="s">
        <v>378</v>
      </c>
      <c r="C96" s="281"/>
      <c r="D96" s="141">
        <f>SUM(D97)</f>
        <v>2952</v>
      </c>
      <c r="E96" s="141">
        <f>SUM(E97)</f>
        <v>0</v>
      </c>
      <c r="F96" s="141">
        <f>SUM(F97)</f>
        <v>0</v>
      </c>
      <c r="G96" s="141">
        <f>SUM(G97)</f>
        <v>2399.99999976</v>
      </c>
      <c r="H96" s="218"/>
    </row>
    <row r="97" spans="1:8" s="30" customFormat="1" ht="30" customHeight="1">
      <c r="A97" s="209" t="s">
        <v>471</v>
      </c>
      <c r="B97" s="173" t="s">
        <v>50</v>
      </c>
      <c r="C97" s="178"/>
      <c r="D97" s="145">
        <v>2952</v>
      </c>
      <c r="E97" s="147"/>
      <c r="F97" s="143"/>
      <c r="G97" s="198">
        <f>-(D97*18.699187%-D97)</f>
        <v>2399.99999976</v>
      </c>
      <c r="H97" s="218" t="s">
        <v>499</v>
      </c>
    </row>
    <row r="98" spans="1:8" s="30" customFormat="1" ht="30" customHeight="1">
      <c r="A98" s="209"/>
      <c r="B98" s="169"/>
      <c r="C98" s="167"/>
      <c r="D98" s="145"/>
      <c r="E98" s="147"/>
      <c r="F98" s="143"/>
      <c r="G98" s="198"/>
      <c r="H98" s="218"/>
    </row>
    <row r="99" spans="1:8" s="30" customFormat="1" ht="30" customHeight="1">
      <c r="A99" s="209"/>
      <c r="B99" s="169"/>
      <c r="C99" s="167"/>
      <c r="D99" s="145"/>
      <c r="E99" s="147"/>
      <c r="F99" s="143"/>
      <c r="G99" s="198"/>
      <c r="H99" s="218"/>
    </row>
    <row r="100" spans="1:8" ht="30" customHeight="1">
      <c r="A100" s="208" t="s">
        <v>46</v>
      </c>
      <c r="B100" s="275" t="s">
        <v>529</v>
      </c>
      <c r="C100" s="275"/>
      <c r="D100" s="141">
        <f>SUM(D101:D104)</f>
        <v>81203</v>
      </c>
      <c r="E100" s="141">
        <f>SUM(E101:E104)</f>
        <v>0</v>
      </c>
      <c r="F100" s="141">
        <f>SUM(F101:F104)</f>
        <v>0</v>
      </c>
      <c r="G100" s="141">
        <f>SUM(G101:G104)</f>
        <v>78398.12195</v>
      </c>
      <c r="H100" s="218"/>
    </row>
    <row r="101" spans="1:8" ht="30" customHeight="1">
      <c r="A101" s="209" t="s">
        <v>436</v>
      </c>
      <c r="B101" s="169" t="s">
        <v>53</v>
      </c>
      <c r="C101" s="166"/>
      <c r="D101" s="145">
        <v>5000</v>
      </c>
      <c r="E101" s="147"/>
      <c r="F101" s="146"/>
      <c r="G101" s="198">
        <f>-(D101*18.699187%-D101)</f>
        <v>4065.04065</v>
      </c>
      <c r="H101" s="218" t="s">
        <v>499</v>
      </c>
    </row>
    <row r="102" spans="1:8" ht="30" customHeight="1">
      <c r="A102" s="209" t="s">
        <v>437</v>
      </c>
      <c r="B102" s="169" t="s">
        <v>55</v>
      </c>
      <c r="C102" s="166"/>
      <c r="D102" s="145">
        <v>300</v>
      </c>
      <c r="E102" s="147"/>
      <c r="F102" s="143"/>
      <c r="G102" s="198">
        <f>-(D102*18.699187%-D102)</f>
        <v>243.90243900000002</v>
      </c>
      <c r="H102" s="218" t="s">
        <v>499</v>
      </c>
    </row>
    <row r="103" spans="1:8" s="30" customFormat="1" ht="30" customHeight="1">
      <c r="A103" s="209" t="s">
        <v>441</v>
      </c>
      <c r="B103" s="169" t="s">
        <v>472</v>
      </c>
      <c r="C103" s="166"/>
      <c r="D103" s="145">
        <v>9700</v>
      </c>
      <c r="E103" s="147"/>
      <c r="F103" s="146"/>
      <c r="G103" s="198">
        <f>-(D103*18.699187%-D103)</f>
        <v>7886.178861</v>
      </c>
      <c r="H103" s="218" t="s">
        <v>499</v>
      </c>
    </row>
    <row r="104" spans="1:8" s="30" customFormat="1" ht="30" customHeight="1">
      <c r="A104" s="209" t="s">
        <v>527</v>
      </c>
      <c r="B104" s="169" t="s">
        <v>528</v>
      </c>
      <c r="C104" s="166"/>
      <c r="D104" s="145">
        <v>66203</v>
      </c>
      <c r="E104" s="147"/>
      <c r="F104" s="146"/>
      <c r="G104" s="198">
        <v>66203</v>
      </c>
      <c r="H104" s="218" t="s">
        <v>500</v>
      </c>
    </row>
    <row r="105" spans="1:8" s="30" customFormat="1" ht="30" customHeight="1">
      <c r="A105" s="209"/>
      <c r="B105" s="169"/>
      <c r="C105" s="166"/>
      <c r="D105" s="145"/>
      <c r="E105" s="147"/>
      <c r="F105" s="146"/>
      <c r="G105" s="198"/>
      <c r="H105" s="218"/>
    </row>
    <row r="106" spans="1:8" ht="30" customHeight="1">
      <c r="A106" s="208" t="s">
        <v>473</v>
      </c>
      <c r="B106" s="275" t="s">
        <v>376</v>
      </c>
      <c r="C106" s="275"/>
      <c r="D106" s="141">
        <f>SUM(D107)</f>
        <v>7704</v>
      </c>
      <c r="E106" s="141">
        <f>SUM(E107)</f>
        <v>0</v>
      </c>
      <c r="F106" s="141">
        <f>SUM(F107)</f>
        <v>0</v>
      </c>
      <c r="G106" s="141">
        <f>SUM(G107)</f>
        <v>6263.41463352</v>
      </c>
      <c r="H106" s="218"/>
    </row>
    <row r="107" spans="1:8" ht="30" customHeight="1">
      <c r="A107" s="209" t="s">
        <v>48</v>
      </c>
      <c r="B107" s="170" t="s">
        <v>530</v>
      </c>
      <c r="C107" s="167"/>
      <c r="D107" s="145">
        <v>7704</v>
      </c>
      <c r="E107" s="147"/>
      <c r="F107" s="146"/>
      <c r="G107" s="198">
        <f>-(D107*18.699187%-D107)</f>
        <v>6263.41463352</v>
      </c>
      <c r="H107" s="218" t="s">
        <v>499</v>
      </c>
    </row>
    <row r="108" spans="1:8" ht="30" customHeight="1">
      <c r="A108" s="209" t="s">
        <v>338</v>
      </c>
      <c r="B108" s="170"/>
      <c r="C108" s="166"/>
      <c r="D108" s="145"/>
      <c r="E108" s="147"/>
      <c r="F108" s="143"/>
      <c r="G108" s="198"/>
      <c r="H108" s="218"/>
    </row>
    <row r="109" spans="1:8" ht="30" customHeight="1">
      <c r="A109" s="210"/>
      <c r="B109" s="169"/>
      <c r="C109" s="167"/>
      <c r="D109" s="145"/>
      <c r="E109" s="147"/>
      <c r="F109" s="143"/>
      <c r="G109" s="198"/>
      <c r="H109" s="218"/>
    </row>
    <row r="110" spans="1:8" ht="30" customHeight="1">
      <c r="A110" s="210"/>
      <c r="B110" s="169"/>
      <c r="C110" s="167"/>
      <c r="D110" s="145"/>
      <c r="E110" s="147"/>
      <c r="F110" s="143"/>
      <c r="G110" s="198"/>
      <c r="H110" s="218"/>
    </row>
    <row r="111" spans="1:8" s="30" customFormat="1" ht="30" customHeight="1">
      <c r="A111" s="208" t="s">
        <v>474</v>
      </c>
      <c r="B111" s="279" t="s">
        <v>442</v>
      </c>
      <c r="C111" s="280"/>
      <c r="D111" s="141">
        <f>SUM(D112)</f>
        <v>1440</v>
      </c>
      <c r="E111" s="141">
        <f>SUM(E112)</f>
        <v>0</v>
      </c>
      <c r="F111" s="141">
        <f>SUM(F112)</f>
        <v>0</v>
      </c>
      <c r="G111" s="141">
        <f>SUM(G112)</f>
        <v>1440</v>
      </c>
      <c r="H111" s="218"/>
    </row>
    <row r="112" spans="1:8" ht="30" customHeight="1">
      <c r="A112" s="211" t="s">
        <v>52</v>
      </c>
      <c r="B112" s="173" t="s">
        <v>443</v>
      </c>
      <c r="C112" s="166"/>
      <c r="D112" s="145">
        <v>1440</v>
      </c>
      <c r="E112" s="147"/>
      <c r="F112" s="146"/>
      <c r="G112" s="198">
        <v>1440</v>
      </c>
      <c r="H112" s="218" t="s">
        <v>499</v>
      </c>
    </row>
    <row r="113" spans="1:8" ht="30" customHeight="1">
      <c r="A113" s="211" t="s">
        <v>54</v>
      </c>
      <c r="B113" s="175"/>
      <c r="C113" s="166"/>
      <c r="D113" s="145"/>
      <c r="E113" s="147"/>
      <c r="F113" s="143"/>
      <c r="G113" s="198"/>
      <c r="H113" s="218"/>
    </row>
    <row r="114" spans="1:8" s="30" customFormat="1" ht="30" customHeight="1">
      <c r="A114" s="211"/>
      <c r="B114" s="170"/>
      <c r="C114" s="166"/>
      <c r="D114" s="145"/>
      <c r="E114" s="147"/>
      <c r="F114" s="146"/>
      <c r="G114" s="198"/>
      <c r="H114" s="218"/>
    </row>
    <row r="115" spans="1:8" ht="30" customHeight="1">
      <c r="A115" s="211"/>
      <c r="B115" s="170"/>
      <c r="C115" s="166"/>
      <c r="D115" s="145"/>
      <c r="E115" s="147"/>
      <c r="F115" s="146"/>
      <c r="G115" s="198"/>
      <c r="H115" s="218"/>
    </row>
    <row r="116" spans="1:8" ht="30" customHeight="1">
      <c r="A116" s="208" t="s">
        <v>339</v>
      </c>
      <c r="B116" s="277" t="s">
        <v>379</v>
      </c>
      <c r="C116" s="284"/>
      <c r="D116" s="141">
        <f>SUM(D117:D118)</f>
        <v>13775</v>
      </c>
      <c r="E116" s="141">
        <f>SUM(E117:E118)</f>
        <v>0</v>
      </c>
      <c r="F116" s="141">
        <f>SUM(F117:F118)</f>
        <v>0</v>
      </c>
      <c r="G116" s="141">
        <f>SUM(G117:G118)</f>
        <v>13411.113820980001</v>
      </c>
      <c r="H116" s="218"/>
    </row>
    <row r="117" spans="1:8" ht="30" customHeight="1">
      <c r="A117" s="211" t="s">
        <v>58</v>
      </c>
      <c r="B117" s="170" t="s">
        <v>444</v>
      </c>
      <c r="C117" s="180"/>
      <c r="D117" s="145">
        <v>11829</v>
      </c>
      <c r="E117" s="147"/>
      <c r="F117" s="146"/>
      <c r="G117" s="198">
        <v>11829</v>
      </c>
      <c r="H117" s="218" t="s">
        <v>504</v>
      </c>
    </row>
    <row r="118" spans="1:8" ht="30" customHeight="1">
      <c r="A118" s="211" t="s">
        <v>59</v>
      </c>
      <c r="B118" s="173" t="s">
        <v>445</v>
      </c>
      <c r="C118" s="180"/>
      <c r="D118" s="145">
        <v>1946</v>
      </c>
      <c r="E118" s="147"/>
      <c r="F118" s="146"/>
      <c r="G118" s="198">
        <f>-(D118*18.699187%-D118)</f>
        <v>1582.1138209800001</v>
      </c>
      <c r="H118" s="218" t="s">
        <v>531</v>
      </c>
    </row>
    <row r="119" spans="1:8" ht="30" customHeight="1">
      <c r="A119" s="208"/>
      <c r="B119" s="177"/>
      <c r="C119" s="180"/>
      <c r="D119" s="145"/>
      <c r="E119" s="147"/>
      <c r="F119" s="146"/>
      <c r="G119" s="198"/>
      <c r="H119" s="218"/>
    </row>
    <row r="120" spans="1:8" ht="30" customHeight="1">
      <c r="A120" s="211"/>
      <c r="B120" s="170"/>
      <c r="C120" s="166"/>
      <c r="D120" s="145"/>
      <c r="E120" s="147"/>
      <c r="F120" s="146"/>
      <c r="G120" s="198"/>
      <c r="H120" s="218"/>
    </row>
    <row r="121" spans="1:8" ht="30" customHeight="1">
      <c r="A121" s="212" t="s">
        <v>475</v>
      </c>
      <c r="B121" s="275" t="s">
        <v>446</v>
      </c>
      <c r="C121" s="275"/>
      <c r="D121" s="141">
        <f>SUM(D122)</f>
        <v>7735</v>
      </c>
      <c r="E121" s="141">
        <f>SUM(E122)</f>
        <v>0</v>
      </c>
      <c r="F121" s="141">
        <f>SUM(F122)</f>
        <v>0</v>
      </c>
      <c r="G121" s="141">
        <f>SUM(G122)</f>
        <v>7735</v>
      </c>
      <c r="H121" s="218"/>
    </row>
    <row r="122" spans="1:8" ht="30" customHeight="1">
      <c r="A122" s="211" t="s">
        <v>60</v>
      </c>
      <c r="B122" s="170" t="s">
        <v>517</v>
      </c>
      <c r="C122" s="179"/>
      <c r="D122" s="145">
        <v>7735</v>
      </c>
      <c r="E122" s="143"/>
      <c r="F122" s="143"/>
      <c r="G122" s="198">
        <v>7735</v>
      </c>
      <c r="H122" s="218" t="s">
        <v>499</v>
      </c>
    </row>
    <row r="123" spans="1:8" ht="30" customHeight="1">
      <c r="A123" s="212"/>
      <c r="B123" s="177"/>
      <c r="C123" s="179"/>
      <c r="D123" s="141"/>
      <c r="E123" s="143"/>
      <c r="F123" s="143"/>
      <c r="G123" s="198">
        <f>-(D123*18.699187%-D123)</f>
        <v>0</v>
      </c>
      <c r="H123" s="218"/>
    </row>
    <row r="124" spans="1:8" ht="30" customHeight="1">
      <c r="A124" s="212" t="s">
        <v>66</v>
      </c>
      <c r="B124" s="275" t="s">
        <v>477</v>
      </c>
      <c r="C124" s="275"/>
      <c r="D124" s="141">
        <f>SUM(D125)</f>
        <v>100</v>
      </c>
      <c r="E124" s="141">
        <f>SUM(E125)</f>
        <v>0</v>
      </c>
      <c r="F124" s="141">
        <f>SUM(F125)</f>
        <v>0</v>
      </c>
      <c r="G124" s="141">
        <f>SUM(G125)</f>
        <v>100</v>
      </c>
      <c r="H124" s="218"/>
    </row>
    <row r="125" spans="1:8" ht="30" customHeight="1">
      <c r="A125" s="211" t="s">
        <v>67</v>
      </c>
      <c r="B125" s="170" t="s">
        <v>518</v>
      </c>
      <c r="C125" s="179"/>
      <c r="D125" s="145">
        <v>100</v>
      </c>
      <c r="E125" s="143"/>
      <c r="F125" s="143"/>
      <c r="G125" s="198">
        <v>100</v>
      </c>
      <c r="H125" s="218" t="s">
        <v>499</v>
      </c>
    </row>
    <row r="126" spans="1:8" ht="30" customHeight="1">
      <c r="A126" s="212"/>
      <c r="B126" s="177"/>
      <c r="C126" s="179"/>
      <c r="D126" s="141"/>
      <c r="E126" s="143"/>
      <c r="F126" s="143"/>
      <c r="G126" s="198"/>
      <c r="H126" s="218"/>
    </row>
    <row r="127" spans="1:8" ht="30" customHeight="1">
      <c r="A127" s="212" t="s">
        <v>345</v>
      </c>
      <c r="B127" s="275" t="s">
        <v>119</v>
      </c>
      <c r="C127" s="275"/>
      <c r="D127" s="141">
        <f>SUM(D128)</f>
        <v>0</v>
      </c>
      <c r="E127" s="141">
        <f>SUM(E128)</f>
        <v>0</v>
      </c>
      <c r="F127" s="141">
        <f>SUM(F128)</f>
        <v>0</v>
      </c>
      <c r="G127" s="141">
        <f>SUM(G128)</f>
        <v>0</v>
      </c>
      <c r="H127" s="218"/>
    </row>
    <row r="128" spans="1:8" ht="30" customHeight="1">
      <c r="A128" s="213" t="s">
        <v>71</v>
      </c>
      <c r="B128" s="169" t="s">
        <v>447</v>
      </c>
      <c r="C128" s="166"/>
      <c r="D128" s="145">
        <v>0</v>
      </c>
      <c r="E128" s="147"/>
      <c r="F128" s="143"/>
      <c r="G128" s="198">
        <f>-(D128*18.699187%-D128)</f>
        <v>0</v>
      </c>
      <c r="H128" s="218"/>
    </row>
    <row r="129" spans="1:8" ht="30" customHeight="1">
      <c r="A129" s="213"/>
      <c r="B129" s="169"/>
      <c r="C129" s="166"/>
      <c r="D129" s="145"/>
      <c r="E129" s="147"/>
      <c r="F129" s="146"/>
      <c r="G129" s="198"/>
      <c r="H129" s="218"/>
    </row>
    <row r="130" spans="1:8" ht="30" customHeight="1">
      <c r="A130" s="213"/>
      <c r="B130" s="169"/>
      <c r="C130" s="166"/>
      <c r="D130" s="145"/>
      <c r="E130" s="147"/>
      <c r="F130" s="146"/>
      <c r="G130" s="198"/>
      <c r="H130" s="218"/>
    </row>
    <row r="131" spans="1:8" ht="30" customHeight="1">
      <c r="A131" s="212" t="s">
        <v>350</v>
      </c>
      <c r="B131" s="275" t="s">
        <v>120</v>
      </c>
      <c r="C131" s="275"/>
      <c r="D131" s="141"/>
      <c r="E131" s="143"/>
      <c r="F131" s="146"/>
      <c r="G131" s="198">
        <f>-(D131*18.699187%-D131)</f>
        <v>0</v>
      </c>
      <c r="H131" s="218"/>
    </row>
    <row r="132" spans="1:8" ht="30" customHeight="1">
      <c r="A132" s="214"/>
      <c r="B132" s="177"/>
      <c r="C132" s="179"/>
      <c r="D132" s="141"/>
      <c r="E132" s="143"/>
      <c r="F132" s="146"/>
      <c r="G132" s="198"/>
      <c r="H132" s="218"/>
    </row>
    <row r="133" spans="1:8" ht="30" customHeight="1">
      <c r="A133" s="215"/>
      <c r="B133" s="173"/>
      <c r="C133" s="166"/>
      <c r="D133" s="145"/>
      <c r="E133" s="147"/>
      <c r="F133" s="146"/>
      <c r="G133" s="198"/>
      <c r="H133" s="218"/>
    </row>
    <row r="134" spans="1:8" ht="30" customHeight="1">
      <c r="A134" s="212" t="s">
        <v>351</v>
      </c>
      <c r="B134" s="275" t="s">
        <v>138</v>
      </c>
      <c r="C134" s="275"/>
      <c r="D134" s="141"/>
      <c r="E134" s="143"/>
      <c r="F134" s="149"/>
      <c r="G134" s="198">
        <f>-(D134*18.699187%-D134)</f>
        <v>0</v>
      </c>
      <c r="H134" s="218"/>
    </row>
    <row r="135" spans="1:8" ht="30" customHeight="1">
      <c r="A135" s="216"/>
      <c r="B135" s="173"/>
      <c r="C135" s="166"/>
      <c r="D135" s="145"/>
      <c r="E135" s="154"/>
      <c r="F135" s="149"/>
      <c r="G135" s="198"/>
      <c r="H135" s="218"/>
    </row>
    <row r="136" spans="1:8" ht="30" customHeight="1">
      <c r="A136" s="212"/>
      <c r="B136" s="173"/>
      <c r="C136" s="166"/>
      <c r="D136" s="145"/>
      <c r="E136" s="154"/>
      <c r="F136" s="149"/>
      <c r="G136" s="198"/>
      <c r="H136" s="218"/>
    </row>
    <row r="137" spans="1:8" ht="30" customHeight="1">
      <c r="A137" s="212" t="s">
        <v>75</v>
      </c>
      <c r="B137" s="275" t="s">
        <v>121</v>
      </c>
      <c r="C137" s="275"/>
      <c r="D137" s="141"/>
      <c r="E137" s="143"/>
      <c r="F137" s="149"/>
      <c r="G137" s="198">
        <f>-(D137*18.699187%-D137)</f>
        <v>0</v>
      </c>
      <c r="H137" s="218"/>
    </row>
    <row r="138" spans="1:8" ht="30" customHeight="1">
      <c r="A138" s="212"/>
      <c r="B138" s="177"/>
      <c r="C138" s="179"/>
      <c r="D138" s="141"/>
      <c r="E138" s="143"/>
      <c r="F138" s="149"/>
      <c r="G138" s="198"/>
      <c r="H138" s="218"/>
    </row>
    <row r="139" spans="1:8" ht="30" customHeight="1">
      <c r="A139" s="215"/>
      <c r="B139" s="173"/>
      <c r="C139" s="166"/>
      <c r="D139" s="145"/>
      <c r="E139" s="147"/>
      <c r="F139" s="148"/>
      <c r="G139" s="198"/>
      <c r="H139" s="218"/>
    </row>
    <row r="140" spans="1:8" s="30" customFormat="1" ht="30" customHeight="1">
      <c r="A140" s="212" t="s">
        <v>76</v>
      </c>
      <c r="B140" s="276" t="s">
        <v>318</v>
      </c>
      <c r="C140" s="276"/>
      <c r="D140" s="141"/>
      <c r="E140" s="143"/>
      <c r="F140" s="149"/>
      <c r="G140" s="198">
        <f>-(D140*18.699187%-D140)</f>
        <v>0</v>
      </c>
      <c r="H140" s="218"/>
    </row>
    <row r="141" spans="1:8" s="30" customFormat="1" ht="30" customHeight="1">
      <c r="A141" s="212"/>
      <c r="B141" s="181"/>
      <c r="C141" s="183"/>
      <c r="D141" s="141"/>
      <c r="E141" s="143"/>
      <c r="F141" s="149"/>
      <c r="G141" s="198"/>
      <c r="H141" s="218"/>
    </row>
    <row r="142" spans="1:8" ht="30" customHeight="1">
      <c r="A142" s="215"/>
      <c r="B142" s="173"/>
      <c r="C142" s="167"/>
      <c r="D142" s="145"/>
      <c r="E142" s="147"/>
      <c r="F142" s="149"/>
      <c r="G142" s="198"/>
      <c r="H142" s="218"/>
    </row>
    <row r="143" spans="1:8" ht="30" customHeight="1">
      <c r="A143" s="212" t="s">
        <v>77</v>
      </c>
      <c r="B143" s="277" t="s">
        <v>122</v>
      </c>
      <c r="C143" s="278"/>
      <c r="D143" s="141">
        <f>SUM(D144:D145)</f>
        <v>68704</v>
      </c>
      <c r="E143" s="141">
        <f>SUM(E144:E145)</f>
        <v>0</v>
      </c>
      <c r="F143" s="141">
        <f>SUM(F144:F145)</f>
        <v>0</v>
      </c>
      <c r="G143" s="141">
        <f>SUM(G144:G145)</f>
        <v>55856.91056352</v>
      </c>
      <c r="H143" s="218"/>
    </row>
    <row r="144" spans="1:8" ht="30" customHeight="1">
      <c r="A144" s="211" t="s">
        <v>78</v>
      </c>
      <c r="B144" s="173" t="s">
        <v>448</v>
      </c>
      <c r="C144" s="167"/>
      <c r="D144" s="145">
        <v>0</v>
      </c>
      <c r="E144" s="143"/>
      <c r="F144" s="148"/>
      <c r="G144" s="198">
        <f>-(D144*18.699187%-D144)</f>
        <v>0</v>
      </c>
      <c r="H144" s="218"/>
    </row>
    <row r="145" spans="1:8" ht="30" customHeight="1">
      <c r="A145" s="211" t="s">
        <v>479</v>
      </c>
      <c r="B145" s="173" t="s">
        <v>532</v>
      </c>
      <c r="C145" s="166"/>
      <c r="D145" s="145">
        <v>68704</v>
      </c>
      <c r="E145" s="148"/>
      <c r="F145" s="148"/>
      <c r="G145" s="198">
        <f>-(D145*18.699187%-D145)</f>
        <v>55856.91056352</v>
      </c>
      <c r="H145" s="218" t="s">
        <v>522</v>
      </c>
    </row>
    <row r="146" spans="1:8" s="30" customFormat="1" ht="30" customHeight="1">
      <c r="A146" s="211"/>
      <c r="B146" s="173"/>
      <c r="C146" s="166"/>
      <c r="D146" s="145"/>
      <c r="E146" s="143"/>
      <c r="F146" s="148"/>
      <c r="G146" s="198"/>
      <c r="H146" s="218"/>
    </row>
    <row r="147" spans="1:8" s="30" customFormat="1" ht="30" customHeight="1">
      <c r="A147" s="211"/>
      <c r="B147" s="173"/>
      <c r="C147" s="166"/>
      <c r="D147" s="145"/>
      <c r="E147" s="146"/>
      <c r="F147" s="148"/>
      <c r="G147" s="198"/>
      <c r="H147" s="218"/>
    </row>
    <row r="148" spans="1:8" s="30" customFormat="1" ht="30" customHeight="1">
      <c r="A148" s="212" t="s">
        <v>150</v>
      </c>
      <c r="B148" s="275" t="s">
        <v>450</v>
      </c>
      <c r="C148" s="275"/>
      <c r="D148" s="141">
        <f>SUM(D149)</f>
        <v>5800</v>
      </c>
      <c r="E148" s="141">
        <f>SUM(E149)</f>
        <v>0</v>
      </c>
      <c r="F148" s="141">
        <f>SUM(F149)</f>
        <v>0</v>
      </c>
      <c r="G148" s="141">
        <f>SUM(G149)</f>
        <v>5800</v>
      </c>
      <c r="H148" s="218"/>
    </row>
    <row r="149" spans="1:8" s="30" customFormat="1" ht="30" customHeight="1">
      <c r="A149" s="211" t="s">
        <v>151</v>
      </c>
      <c r="B149" s="170" t="s">
        <v>519</v>
      </c>
      <c r="C149" s="183"/>
      <c r="D149" s="145">
        <v>5800</v>
      </c>
      <c r="E149" s="151"/>
      <c r="F149" s="156"/>
      <c r="G149" s="198">
        <v>5800</v>
      </c>
      <c r="H149" s="218" t="s">
        <v>501</v>
      </c>
    </row>
    <row r="150" spans="1:8" s="30" customFormat="1" ht="30" customHeight="1">
      <c r="A150" s="212"/>
      <c r="B150" s="181"/>
      <c r="C150" s="183"/>
      <c r="D150" s="141"/>
      <c r="E150" s="151"/>
      <c r="F150" s="156"/>
      <c r="G150" s="198"/>
      <c r="H150" s="218"/>
    </row>
    <row r="151" spans="1:8" ht="30" customHeight="1">
      <c r="A151" s="211"/>
      <c r="B151" s="174"/>
      <c r="C151" s="166"/>
      <c r="D151" s="157"/>
      <c r="E151" s="148"/>
      <c r="F151" s="149"/>
      <c r="G151" s="198"/>
      <c r="H151" s="218"/>
    </row>
    <row r="152" spans="1:8" ht="30" customHeight="1">
      <c r="A152" s="212"/>
      <c r="B152" s="174" t="s">
        <v>79</v>
      </c>
      <c r="C152" s="166"/>
      <c r="D152" s="141">
        <f>SUM(D12,D23,D41,D47,D51,D55,D62,D67,D74,D83,D88,D96,D100,D106,D111,D116,D121,D124,D127,D143,D148)</f>
        <v>1901620</v>
      </c>
      <c r="E152" s="141">
        <f>SUM(E12,E23,E41,E47,E51,E55,E62,E67,E74,E83,E88,E96,E100,E106,E111,E116,E121,E124,E127,E143,E148)</f>
        <v>0</v>
      </c>
      <c r="F152" s="141">
        <f>SUM(F12,F23,F41,F47,F51,F55,F62,F67,F74,F83,F88,F96,F100,F106,F111,F116,F121,F124,F127,F143,F148)</f>
        <v>0</v>
      </c>
      <c r="G152" s="141">
        <f>SUM(G12,G23,G41,G47,G51,G55,G62,G67,G74,G83,G88,G96,G100,G106,G111,G116,G121,G124,G127,G143,G148)</f>
        <v>1588798.56392951</v>
      </c>
      <c r="H152" s="218"/>
    </row>
    <row r="153" spans="1:8" ht="30" customHeight="1">
      <c r="A153" s="211"/>
      <c r="B153" s="173"/>
      <c r="C153" s="166"/>
      <c r="D153" s="159"/>
      <c r="E153" s="160"/>
      <c r="F153" s="149"/>
      <c r="G153" s="198"/>
      <c r="H153" s="218"/>
    </row>
    <row r="154" spans="1:8" s="30" customFormat="1" ht="30" customHeight="1" thickBot="1">
      <c r="A154" s="217"/>
      <c r="B154" s="201"/>
      <c r="C154" s="202"/>
      <c r="D154" s="203"/>
      <c r="E154" s="204"/>
      <c r="F154" s="205"/>
      <c r="G154" s="206"/>
      <c r="H154" s="219"/>
    </row>
    <row r="155" ht="15.75" thickTop="1"/>
    <row r="158" ht="15">
      <c r="B158" s="16" t="s">
        <v>534</v>
      </c>
    </row>
    <row r="161" spans="2:3" ht="15">
      <c r="B161" s="16" t="s">
        <v>482</v>
      </c>
      <c r="C161" s="191" t="s">
        <v>483</v>
      </c>
    </row>
    <row r="164" spans="2:3" ht="15">
      <c r="B164" s="16" t="s">
        <v>484</v>
      </c>
      <c r="C164" s="191" t="s">
        <v>485</v>
      </c>
    </row>
  </sheetData>
  <sheetProtection/>
  <mergeCells count="34">
    <mergeCell ref="A6:F6"/>
    <mergeCell ref="H6:H7"/>
    <mergeCell ref="A8:A9"/>
    <mergeCell ref="B8:B9"/>
    <mergeCell ref="D8:D9"/>
    <mergeCell ref="E8:F8"/>
    <mergeCell ref="G8:G9"/>
    <mergeCell ref="H8:H9"/>
    <mergeCell ref="B11:C11"/>
    <mergeCell ref="B12:C12"/>
    <mergeCell ref="B23:C23"/>
    <mergeCell ref="B41:C41"/>
    <mergeCell ref="B47:C47"/>
    <mergeCell ref="B51:C51"/>
    <mergeCell ref="B55:C55"/>
    <mergeCell ref="B62:C62"/>
    <mergeCell ref="B67:C67"/>
    <mergeCell ref="B74:C74"/>
    <mergeCell ref="B83:C83"/>
    <mergeCell ref="B88:C88"/>
    <mergeCell ref="B96:C96"/>
    <mergeCell ref="B100:C100"/>
    <mergeCell ref="B106:C106"/>
    <mergeCell ref="B111:C111"/>
    <mergeCell ref="B116:C116"/>
    <mergeCell ref="B121:C121"/>
    <mergeCell ref="B124:C124"/>
    <mergeCell ref="B127:C127"/>
    <mergeCell ref="B143:C143"/>
    <mergeCell ref="B148:C148"/>
    <mergeCell ref="B131:C131"/>
    <mergeCell ref="B134:C134"/>
    <mergeCell ref="B137:C137"/>
    <mergeCell ref="B140:C140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175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40.14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7" width="23.421875" style="137" customWidth="1"/>
    <col min="8" max="8" width="18.421875" style="137" customWidth="1"/>
    <col min="9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8" ht="30" customHeight="1" thickTop="1">
      <c r="A6" s="287" t="s">
        <v>565</v>
      </c>
      <c r="B6" s="304"/>
      <c r="C6" s="304"/>
      <c r="D6" s="304"/>
      <c r="E6" s="304"/>
      <c r="F6" s="304"/>
      <c r="G6" s="194"/>
      <c r="H6" s="296"/>
    </row>
    <row r="7" spans="1:8" ht="30" customHeight="1" thickBot="1">
      <c r="A7" s="185"/>
      <c r="B7" s="186"/>
      <c r="C7" s="187"/>
      <c r="D7" s="188"/>
      <c r="E7" s="189"/>
      <c r="F7" s="193"/>
      <c r="G7" s="195"/>
      <c r="H7" s="297"/>
    </row>
    <row r="8" spans="1:8" s="30" customFormat="1" ht="30" customHeight="1" thickTop="1">
      <c r="A8" s="305" t="s">
        <v>1</v>
      </c>
      <c r="B8" s="294" t="s">
        <v>2</v>
      </c>
      <c r="C8" s="184"/>
      <c r="D8" s="290" t="s">
        <v>389</v>
      </c>
      <c r="E8" s="285" t="s">
        <v>5</v>
      </c>
      <c r="F8" s="285"/>
      <c r="G8" s="302" t="s">
        <v>497</v>
      </c>
      <c r="H8" s="298" t="s">
        <v>498</v>
      </c>
    </row>
    <row r="9" spans="1:8" s="30" customFormat="1" ht="30" customHeight="1">
      <c r="A9" s="306"/>
      <c r="B9" s="295"/>
      <c r="C9" s="165"/>
      <c r="D9" s="291"/>
      <c r="E9" s="162" t="s">
        <v>6</v>
      </c>
      <c r="F9" s="162" t="s">
        <v>7</v>
      </c>
      <c r="G9" s="303"/>
      <c r="H9" s="299"/>
    </row>
    <row r="10" spans="1:8" s="38" customFormat="1" ht="30" customHeight="1">
      <c r="A10" s="207">
        <v>1</v>
      </c>
      <c r="B10" s="164">
        <v>2</v>
      </c>
      <c r="C10" s="163"/>
      <c r="D10" s="140">
        <v>3</v>
      </c>
      <c r="E10" s="140">
        <v>7</v>
      </c>
      <c r="F10" s="140">
        <v>8</v>
      </c>
      <c r="G10" s="196">
        <v>4</v>
      </c>
      <c r="H10" s="192">
        <v>5</v>
      </c>
    </row>
    <row r="11" spans="1:8" s="38" customFormat="1" ht="30" customHeight="1">
      <c r="A11" s="207"/>
      <c r="B11" s="300" t="s">
        <v>362</v>
      </c>
      <c r="C11" s="301"/>
      <c r="E11" s="141"/>
      <c r="F11" s="141"/>
      <c r="G11" s="196"/>
      <c r="H11" s="192"/>
    </row>
    <row r="12" spans="1:8" s="30" customFormat="1" ht="30" customHeight="1">
      <c r="A12" s="208" t="s">
        <v>92</v>
      </c>
      <c r="B12" s="275" t="s">
        <v>363</v>
      </c>
      <c r="C12" s="275"/>
      <c r="D12" s="141">
        <f>SUM(D13:D19)</f>
        <v>137754</v>
      </c>
      <c r="E12" s="141">
        <f>SUM(E13:E19)</f>
        <v>0</v>
      </c>
      <c r="F12" s="141">
        <f>SUM(F13:F19)</f>
        <v>0</v>
      </c>
      <c r="G12" s="197">
        <f>SUM(G13:G19)</f>
        <v>111995.12194002</v>
      </c>
      <c r="H12" s="200"/>
    </row>
    <row r="13" spans="1:8" ht="30" customHeight="1">
      <c r="A13" s="209" t="s">
        <v>81</v>
      </c>
      <c r="B13" s="169" t="s">
        <v>506</v>
      </c>
      <c r="C13" s="166"/>
      <c r="D13" s="145">
        <v>25000</v>
      </c>
      <c r="E13" s="146"/>
      <c r="F13" s="146"/>
      <c r="G13" s="198">
        <f>-(D13*18.699187%-D13)</f>
        <v>20325.20325</v>
      </c>
      <c r="H13" s="218" t="s">
        <v>499</v>
      </c>
    </row>
    <row r="14" spans="1:8" ht="30" customHeight="1">
      <c r="A14" s="209" t="s">
        <v>82</v>
      </c>
      <c r="B14" s="169" t="s">
        <v>507</v>
      </c>
      <c r="C14" s="167"/>
      <c r="D14" s="145">
        <v>12000</v>
      </c>
      <c r="E14" s="146"/>
      <c r="F14" s="146"/>
      <c r="G14" s="198">
        <f aca="true" t="shared" si="0" ref="G14:G81">-(D14*18.699187%-D14)</f>
        <v>9756.09756</v>
      </c>
      <c r="H14" s="218" t="s">
        <v>499</v>
      </c>
    </row>
    <row r="15" spans="1:8" ht="30" customHeight="1">
      <c r="A15" s="209" t="s">
        <v>83</v>
      </c>
      <c r="B15" s="169" t="s">
        <v>508</v>
      </c>
      <c r="C15" s="166"/>
      <c r="D15" s="145">
        <v>6000</v>
      </c>
      <c r="E15" s="146"/>
      <c r="F15" s="146"/>
      <c r="G15" s="198">
        <f t="shared" si="0"/>
        <v>4878.04878</v>
      </c>
      <c r="H15" s="218" t="s">
        <v>499</v>
      </c>
    </row>
    <row r="16" spans="1:8" ht="30" customHeight="1">
      <c r="A16" s="209" t="s">
        <v>84</v>
      </c>
      <c r="B16" s="169" t="s">
        <v>509</v>
      </c>
      <c r="C16" s="166"/>
      <c r="D16" s="145">
        <v>11000</v>
      </c>
      <c r="E16" s="146"/>
      <c r="F16" s="146"/>
      <c r="G16" s="198">
        <f t="shared" si="0"/>
        <v>8943.08943</v>
      </c>
      <c r="H16" s="218" t="s">
        <v>499</v>
      </c>
    </row>
    <row r="17" spans="1:8" ht="30" customHeight="1">
      <c r="A17" s="209" t="s">
        <v>85</v>
      </c>
      <c r="B17" s="176" t="s">
        <v>510</v>
      </c>
      <c r="C17" s="166"/>
      <c r="D17" s="145">
        <v>55824</v>
      </c>
      <c r="E17" s="147"/>
      <c r="F17" s="146"/>
      <c r="G17" s="198">
        <f t="shared" si="0"/>
        <v>45385.365849120004</v>
      </c>
      <c r="H17" s="218" t="s">
        <v>499</v>
      </c>
    </row>
    <row r="18" spans="1:8" ht="30" customHeight="1">
      <c r="A18" s="209" t="s">
        <v>86</v>
      </c>
      <c r="B18" s="169" t="s">
        <v>392</v>
      </c>
      <c r="C18" s="166"/>
      <c r="D18" s="145">
        <v>7930</v>
      </c>
      <c r="E18" s="147"/>
      <c r="F18" s="146"/>
      <c r="G18" s="198">
        <f t="shared" si="0"/>
        <v>6447.1544709</v>
      </c>
      <c r="H18" s="218" t="s">
        <v>499</v>
      </c>
    </row>
    <row r="19" spans="1:8" ht="30" customHeight="1">
      <c r="A19" s="209" t="s">
        <v>394</v>
      </c>
      <c r="B19" s="169" t="s">
        <v>521</v>
      </c>
      <c r="C19" s="166"/>
      <c r="D19" s="145">
        <v>20000</v>
      </c>
      <c r="E19" s="147"/>
      <c r="F19" s="146"/>
      <c r="G19" s="198">
        <f t="shared" si="0"/>
        <v>16260.1626</v>
      </c>
      <c r="H19" s="218" t="s">
        <v>500</v>
      </c>
    </row>
    <row r="20" spans="1:8" ht="30" customHeight="1">
      <c r="A20" s="209"/>
      <c r="B20" s="169"/>
      <c r="C20" s="166"/>
      <c r="D20" s="145"/>
      <c r="E20" s="147"/>
      <c r="F20" s="146"/>
      <c r="G20" s="198"/>
      <c r="H20" s="199"/>
    </row>
    <row r="21" spans="1:8" ht="30" customHeight="1">
      <c r="A21" s="209"/>
      <c r="B21" s="169"/>
      <c r="C21" s="168"/>
      <c r="D21" s="145"/>
      <c r="E21" s="146"/>
      <c r="F21" s="148"/>
      <c r="G21" s="198"/>
      <c r="H21" s="199"/>
    </row>
    <row r="22" spans="1:8" s="30" customFormat="1" ht="30" customHeight="1">
      <c r="A22" s="208" t="s">
        <v>101</v>
      </c>
      <c r="B22" s="275" t="s">
        <v>364</v>
      </c>
      <c r="C22" s="275"/>
      <c r="D22" s="141">
        <f>SUM(D23:D37)</f>
        <v>756492</v>
      </c>
      <c r="E22" s="141">
        <f>SUM(E23:E37)</f>
        <v>0</v>
      </c>
      <c r="F22" s="141">
        <f>SUM(F23:F37)</f>
        <v>0</v>
      </c>
      <c r="G22" s="141">
        <f>SUM(G23:G37)</f>
        <v>629090.53961996</v>
      </c>
      <c r="H22" s="200"/>
    </row>
    <row r="23" spans="1:8" ht="30" customHeight="1">
      <c r="A23" s="209" t="s">
        <v>102</v>
      </c>
      <c r="B23" s="170" t="s">
        <v>511</v>
      </c>
      <c r="C23" s="166"/>
      <c r="D23" s="145">
        <v>47000</v>
      </c>
      <c r="E23" s="147"/>
      <c r="F23" s="149"/>
      <c r="G23" s="198">
        <f t="shared" si="0"/>
        <v>38211.38211</v>
      </c>
      <c r="H23" s="218" t="s">
        <v>500</v>
      </c>
    </row>
    <row r="24" spans="1:8" ht="30" customHeight="1">
      <c r="A24" s="209" t="s">
        <v>103</v>
      </c>
      <c r="B24" s="170" t="s">
        <v>512</v>
      </c>
      <c r="C24" s="166"/>
      <c r="D24" s="145">
        <v>15000</v>
      </c>
      <c r="E24" s="147"/>
      <c r="F24" s="149"/>
      <c r="G24" s="198">
        <f t="shared" si="0"/>
        <v>12195.12195</v>
      </c>
      <c r="H24" s="218" t="s">
        <v>500</v>
      </c>
    </row>
    <row r="25" spans="1:8" ht="30" customHeight="1">
      <c r="A25" s="209" t="s">
        <v>104</v>
      </c>
      <c r="B25" s="170" t="s">
        <v>396</v>
      </c>
      <c r="C25" s="166"/>
      <c r="D25" s="145">
        <v>60000</v>
      </c>
      <c r="E25" s="147"/>
      <c r="F25" s="149"/>
      <c r="G25" s="198">
        <f t="shared" si="0"/>
        <v>48780.4878</v>
      </c>
      <c r="H25" s="218" t="s">
        <v>500</v>
      </c>
    </row>
    <row r="26" spans="1:8" ht="30" customHeight="1">
      <c r="A26" s="209" t="s">
        <v>105</v>
      </c>
      <c r="B26" s="170" t="s">
        <v>513</v>
      </c>
      <c r="C26" s="166"/>
      <c r="D26" s="145">
        <v>82000</v>
      </c>
      <c r="E26" s="147"/>
      <c r="F26" s="149"/>
      <c r="G26" s="198">
        <v>80723.06</v>
      </c>
      <c r="H26" s="218" t="s">
        <v>500</v>
      </c>
    </row>
    <row r="27" spans="1:8" ht="30" customHeight="1">
      <c r="A27" s="209" t="s">
        <v>106</v>
      </c>
      <c r="B27" s="170" t="s">
        <v>398</v>
      </c>
      <c r="C27" s="167"/>
      <c r="D27" s="145">
        <v>24692</v>
      </c>
      <c r="E27" s="147"/>
      <c r="F27" s="149"/>
      <c r="G27" s="198">
        <f t="shared" si="0"/>
        <v>20074.79674596</v>
      </c>
      <c r="H27" s="218" t="s">
        <v>500</v>
      </c>
    </row>
    <row r="28" spans="1:8" ht="30" customHeight="1">
      <c r="A28" s="209" t="s">
        <v>107</v>
      </c>
      <c r="B28" s="170" t="s">
        <v>399</v>
      </c>
      <c r="C28" s="166"/>
      <c r="D28" s="145">
        <v>58000</v>
      </c>
      <c r="E28" s="147"/>
      <c r="F28" s="149"/>
      <c r="G28" s="198">
        <f t="shared" si="0"/>
        <v>47154.47154</v>
      </c>
      <c r="H28" s="218" t="s">
        <v>500</v>
      </c>
    </row>
    <row r="29" spans="1:8" ht="30" customHeight="1">
      <c r="A29" s="209" t="s">
        <v>108</v>
      </c>
      <c r="B29" s="170" t="s">
        <v>453</v>
      </c>
      <c r="C29" s="166"/>
      <c r="D29" s="145">
        <v>28000</v>
      </c>
      <c r="E29" s="147"/>
      <c r="F29" s="149"/>
      <c r="G29" s="198">
        <f t="shared" si="0"/>
        <v>22764.22764</v>
      </c>
      <c r="H29" s="218" t="s">
        <v>500</v>
      </c>
    </row>
    <row r="30" spans="1:8" ht="30" customHeight="1">
      <c r="A30" s="209" t="s">
        <v>109</v>
      </c>
      <c r="B30" s="170" t="s">
        <v>400</v>
      </c>
      <c r="C30" s="166"/>
      <c r="D30" s="145">
        <v>40000</v>
      </c>
      <c r="E30" s="147"/>
      <c r="F30" s="149"/>
      <c r="G30" s="198">
        <f t="shared" si="0"/>
        <v>32520.3252</v>
      </c>
      <c r="H30" s="218" t="s">
        <v>500</v>
      </c>
    </row>
    <row r="31" spans="1:8" ht="30" customHeight="1">
      <c r="A31" s="209" t="s">
        <v>110</v>
      </c>
      <c r="B31" s="170" t="s">
        <v>514</v>
      </c>
      <c r="C31" s="166"/>
      <c r="D31" s="145">
        <v>157000</v>
      </c>
      <c r="E31" s="147"/>
      <c r="F31" s="149"/>
      <c r="G31" s="198">
        <f t="shared" si="0"/>
        <v>127642.27641</v>
      </c>
      <c r="H31" s="218" t="s">
        <v>500</v>
      </c>
    </row>
    <row r="32" spans="1:8" ht="30" customHeight="1">
      <c r="A32" s="209" t="s">
        <v>406</v>
      </c>
      <c r="B32" s="170" t="s">
        <v>401</v>
      </c>
      <c r="C32" s="166"/>
      <c r="D32" s="145">
        <v>18000</v>
      </c>
      <c r="E32" s="147"/>
      <c r="F32" s="149"/>
      <c r="G32" s="198">
        <f t="shared" si="0"/>
        <v>14634.14634</v>
      </c>
      <c r="H32" s="218" t="s">
        <v>500</v>
      </c>
    </row>
    <row r="33" spans="1:8" ht="30" customHeight="1">
      <c r="A33" s="209" t="s">
        <v>407</v>
      </c>
      <c r="B33" s="170" t="s">
        <v>405</v>
      </c>
      <c r="C33" s="166"/>
      <c r="D33" s="145">
        <v>10000</v>
      </c>
      <c r="E33" s="147"/>
      <c r="F33" s="149"/>
      <c r="G33" s="198">
        <f t="shared" si="0"/>
        <v>8130.0813</v>
      </c>
      <c r="H33" s="218" t="s">
        <v>500</v>
      </c>
    </row>
    <row r="34" spans="1:8" ht="30" customHeight="1">
      <c r="A34" s="209" t="s">
        <v>408</v>
      </c>
      <c r="B34" s="170" t="s">
        <v>492</v>
      </c>
      <c r="C34" s="166"/>
      <c r="D34" s="145">
        <v>7000</v>
      </c>
      <c r="E34" s="147"/>
      <c r="F34" s="146"/>
      <c r="G34" s="198">
        <f t="shared" si="0"/>
        <v>5691.05691</v>
      </c>
      <c r="H34" s="218" t="s">
        <v>500</v>
      </c>
    </row>
    <row r="35" spans="1:8" ht="30" customHeight="1">
      <c r="A35" s="209" t="s">
        <v>409</v>
      </c>
      <c r="B35" s="170" t="s">
        <v>488</v>
      </c>
      <c r="C35" s="167"/>
      <c r="D35" s="145">
        <v>35000</v>
      </c>
      <c r="E35" s="147"/>
      <c r="F35" s="146"/>
      <c r="G35" s="198">
        <f t="shared" si="0"/>
        <v>28455.28455</v>
      </c>
      <c r="H35" s="218" t="s">
        <v>500</v>
      </c>
    </row>
    <row r="36" spans="1:8" ht="30" customHeight="1">
      <c r="A36" s="209" t="s">
        <v>410</v>
      </c>
      <c r="B36" s="170" t="s">
        <v>404</v>
      </c>
      <c r="C36" s="167"/>
      <c r="D36" s="145">
        <v>169000</v>
      </c>
      <c r="E36" s="147"/>
      <c r="F36" s="146"/>
      <c r="G36" s="198">
        <f t="shared" si="0"/>
        <v>137398.37397000002</v>
      </c>
      <c r="H36" s="218" t="s">
        <v>500</v>
      </c>
    </row>
    <row r="37" spans="1:8" ht="30" customHeight="1">
      <c r="A37" s="209" t="s">
        <v>456</v>
      </c>
      <c r="B37" s="170" t="s">
        <v>411</v>
      </c>
      <c r="C37" s="167"/>
      <c r="D37" s="145">
        <v>5800</v>
      </c>
      <c r="E37" s="147"/>
      <c r="F37" s="146"/>
      <c r="G37" s="198">
        <f t="shared" si="0"/>
        <v>4715.447154</v>
      </c>
      <c r="H37" s="218" t="s">
        <v>500</v>
      </c>
    </row>
    <row r="38" spans="1:8" ht="30" customHeight="1">
      <c r="A38" s="209"/>
      <c r="B38" s="170"/>
      <c r="C38" s="167"/>
      <c r="D38" s="145"/>
      <c r="E38" s="147"/>
      <c r="F38" s="146"/>
      <c r="G38" s="198"/>
      <c r="H38" s="199"/>
    </row>
    <row r="39" spans="1:8" ht="30" customHeight="1">
      <c r="A39" s="209"/>
      <c r="B39" s="170"/>
      <c r="C39" s="167"/>
      <c r="D39" s="145"/>
      <c r="E39" s="147"/>
      <c r="F39" s="146"/>
      <c r="G39" s="198"/>
      <c r="H39" s="199"/>
    </row>
    <row r="40" spans="1:8" ht="30" customHeight="1">
      <c r="A40" s="208" t="s">
        <v>8</v>
      </c>
      <c r="B40" s="275" t="s">
        <v>365</v>
      </c>
      <c r="C40" s="275"/>
      <c r="D40" s="141">
        <f>SUM(D41:D44)</f>
        <v>493501</v>
      </c>
      <c r="E40" s="141">
        <f>SUM(E41:E44)</f>
        <v>0</v>
      </c>
      <c r="F40" s="141">
        <f>SUM(F41:F44)</f>
        <v>0</v>
      </c>
      <c r="G40" s="141">
        <f>SUM(G41:G44)</f>
        <v>401220.32516313</v>
      </c>
      <c r="H40" s="199"/>
    </row>
    <row r="41" spans="1:8" ht="30" customHeight="1">
      <c r="A41" s="209" t="s">
        <v>320</v>
      </c>
      <c r="B41" s="170" t="s">
        <v>515</v>
      </c>
      <c r="C41" s="220"/>
      <c r="D41" s="145">
        <v>194621</v>
      </c>
      <c r="E41" s="143"/>
      <c r="F41" s="143"/>
      <c r="G41" s="198">
        <f t="shared" si="0"/>
        <v>158228.45526873</v>
      </c>
      <c r="H41" s="218" t="s">
        <v>499</v>
      </c>
    </row>
    <row r="42" spans="1:8" ht="30" customHeight="1">
      <c r="A42" s="209" t="s">
        <v>321</v>
      </c>
      <c r="B42" s="170" t="s">
        <v>458</v>
      </c>
      <c r="C42" s="220" t="s">
        <v>564</v>
      </c>
      <c r="D42" s="145">
        <v>86100</v>
      </c>
      <c r="E42" s="143"/>
      <c r="F42" s="143"/>
      <c r="G42" s="198">
        <f t="shared" si="0"/>
        <v>69999.999993</v>
      </c>
      <c r="H42" s="218" t="s">
        <v>499</v>
      </c>
    </row>
    <row r="43" spans="1:8" ht="30" customHeight="1">
      <c r="A43" s="209" t="s">
        <v>322</v>
      </c>
      <c r="B43" s="170" t="s">
        <v>516</v>
      </c>
      <c r="C43" s="220" t="s">
        <v>564</v>
      </c>
      <c r="D43" s="145">
        <v>86100</v>
      </c>
      <c r="E43" s="143"/>
      <c r="F43" s="143"/>
      <c r="G43" s="198">
        <f t="shared" si="0"/>
        <v>69999.999993</v>
      </c>
      <c r="H43" s="218" t="s">
        <v>499</v>
      </c>
    </row>
    <row r="44" spans="1:8" ht="30" customHeight="1">
      <c r="A44" s="209" t="s">
        <v>535</v>
      </c>
      <c r="B44" s="170" t="s">
        <v>536</v>
      </c>
      <c r="C44" s="220" t="s">
        <v>564</v>
      </c>
      <c r="D44" s="145">
        <v>126680</v>
      </c>
      <c r="E44" s="143"/>
      <c r="F44" s="143"/>
      <c r="G44" s="198">
        <f t="shared" si="0"/>
        <v>102991.8699084</v>
      </c>
      <c r="H44" s="218" t="s">
        <v>499</v>
      </c>
    </row>
    <row r="45" spans="1:8" ht="30" customHeight="1">
      <c r="A45" s="209"/>
      <c r="B45" s="170"/>
      <c r="C45" s="167"/>
      <c r="D45" s="145"/>
      <c r="E45" s="143"/>
      <c r="F45" s="143"/>
      <c r="G45" s="198"/>
      <c r="H45" s="218"/>
    </row>
    <row r="46" spans="1:8" ht="30" customHeight="1">
      <c r="A46" s="209"/>
      <c r="B46" s="171"/>
      <c r="C46" s="167"/>
      <c r="D46" s="145"/>
      <c r="E46" s="143"/>
      <c r="F46" s="143"/>
      <c r="G46" s="198"/>
      <c r="H46" s="218"/>
    </row>
    <row r="47" spans="1:8" ht="30" customHeight="1">
      <c r="A47" s="208" t="s">
        <v>9</v>
      </c>
      <c r="B47" s="275" t="s">
        <v>366</v>
      </c>
      <c r="C47" s="275"/>
      <c r="D47" s="141">
        <f>SUM(D48)</f>
        <v>9500</v>
      </c>
      <c r="E47" s="141">
        <f>SUM(E48)</f>
        <v>0</v>
      </c>
      <c r="F47" s="141">
        <f>SUM(F48)</f>
        <v>0</v>
      </c>
      <c r="G47" s="141">
        <f>SUM(G48)</f>
        <v>7723.577235000001</v>
      </c>
      <c r="H47" s="218"/>
    </row>
    <row r="48" spans="1:8" ht="30" customHeight="1">
      <c r="A48" s="209" t="s">
        <v>323</v>
      </c>
      <c r="B48" s="170" t="s">
        <v>413</v>
      </c>
      <c r="C48" s="166"/>
      <c r="D48" s="145">
        <v>9500</v>
      </c>
      <c r="E48" s="143"/>
      <c r="F48" s="143"/>
      <c r="G48" s="198">
        <f t="shared" si="0"/>
        <v>7723.577235000001</v>
      </c>
      <c r="H48" s="218" t="s">
        <v>501</v>
      </c>
    </row>
    <row r="49" spans="1:8" ht="30" customHeight="1">
      <c r="A49" s="209"/>
      <c r="B49" s="170"/>
      <c r="C49" s="166"/>
      <c r="D49" s="145"/>
      <c r="E49" s="143"/>
      <c r="F49" s="143"/>
      <c r="G49" s="198"/>
      <c r="H49" s="218"/>
    </row>
    <row r="50" spans="1:8" ht="30" customHeight="1">
      <c r="A50" s="209"/>
      <c r="B50" s="170"/>
      <c r="C50" s="166"/>
      <c r="D50" s="145"/>
      <c r="E50" s="143"/>
      <c r="F50" s="143"/>
      <c r="G50" s="198"/>
      <c r="H50" s="218"/>
    </row>
    <row r="51" spans="1:8" ht="30" customHeight="1">
      <c r="A51" s="208" t="s">
        <v>113</v>
      </c>
      <c r="B51" s="277" t="s">
        <v>367</v>
      </c>
      <c r="C51" s="283"/>
      <c r="D51" s="141">
        <f>SUM(D52)</f>
        <v>9200</v>
      </c>
      <c r="E51" s="141">
        <f>SUM(E52)</f>
        <v>0</v>
      </c>
      <c r="F51" s="141">
        <f>SUM(F52)</f>
        <v>0</v>
      </c>
      <c r="G51" s="141">
        <f>SUM(G52)</f>
        <v>7479.674796</v>
      </c>
      <c r="H51" s="218"/>
    </row>
    <row r="52" spans="1:8" s="30" customFormat="1" ht="30" customHeight="1">
      <c r="A52" s="209" t="s">
        <v>114</v>
      </c>
      <c r="B52" s="169" t="s">
        <v>460</v>
      </c>
      <c r="C52" s="166"/>
      <c r="D52" s="145">
        <v>9200</v>
      </c>
      <c r="E52" s="147"/>
      <c r="F52" s="143"/>
      <c r="G52" s="198">
        <f t="shared" si="0"/>
        <v>7479.674796</v>
      </c>
      <c r="H52" s="218" t="s">
        <v>522</v>
      </c>
    </row>
    <row r="53" spans="1:8" s="30" customFormat="1" ht="30" customHeight="1">
      <c r="A53" s="209"/>
      <c r="B53" s="169"/>
      <c r="C53" s="166"/>
      <c r="D53" s="145"/>
      <c r="E53" s="147"/>
      <c r="F53" s="143"/>
      <c r="G53" s="198"/>
      <c r="H53" s="218"/>
    </row>
    <row r="54" spans="1:8" s="30" customFormat="1" ht="30" customHeight="1">
      <c r="A54" s="209"/>
      <c r="B54" s="169"/>
      <c r="C54" s="166"/>
      <c r="D54" s="145"/>
      <c r="E54" s="147"/>
      <c r="F54" s="143"/>
      <c r="G54" s="198"/>
      <c r="H54" s="218"/>
    </row>
    <row r="55" spans="1:8" s="30" customFormat="1" ht="30" customHeight="1">
      <c r="A55" s="208" t="s">
        <v>14</v>
      </c>
      <c r="B55" s="277" t="s">
        <v>538</v>
      </c>
      <c r="C55" s="307"/>
      <c r="D55" s="141">
        <f>SUM(D56)</f>
        <v>3450</v>
      </c>
      <c r="E55" s="141">
        <f>SUM(E56)</f>
        <v>0</v>
      </c>
      <c r="F55" s="141">
        <f>SUM(F56)</f>
        <v>0</v>
      </c>
      <c r="G55" s="141">
        <f>SUM(G56)</f>
        <v>2804.8780485</v>
      </c>
      <c r="H55" s="218"/>
    </row>
    <row r="56" spans="1:8" s="30" customFormat="1" ht="30" customHeight="1">
      <c r="A56" s="209" t="s">
        <v>417</v>
      </c>
      <c r="B56" s="169" t="s">
        <v>539</v>
      </c>
      <c r="C56" s="166"/>
      <c r="D56" s="145">
        <v>3450</v>
      </c>
      <c r="E56" s="147"/>
      <c r="F56" s="143"/>
      <c r="G56" s="198">
        <f t="shared" si="0"/>
        <v>2804.8780485</v>
      </c>
      <c r="H56" s="218" t="s">
        <v>499</v>
      </c>
    </row>
    <row r="57" spans="1:8" s="30" customFormat="1" ht="30" customHeight="1">
      <c r="A57" s="209"/>
      <c r="B57" s="169"/>
      <c r="C57" s="166"/>
      <c r="D57" s="145"/>
      <c r="E57" s="147"/>
      <c r="F57" s="143"/>
      <c r="G57" s="198"/>
      <c r="H57" s="218"/>
    </row>
    <row r="58" spans="1:8" s="30" customFormat="1" ht="30" customHeight="1">
      <c r="A58" s="209"/>
      <c r="B58" s="169"/>
      <c r="C58" s="166"/>
      <c r="D58" s="145"/>
      <c r="E58" s="147"/>
      <c r="F58" s="143"/>
      <c r="G58" s="198"/>
      <c r="H58" s="218"/>
    </row>
    <row r="59" spans="1:8" ht="30" customHeight="1">
      <c r="A59" s="208" t="s">
        <v>15</v>
      </c>
      <c r="B59" s="275" t="s">
        <v>369</v>
      </c>
      <c r="C59" s="275"/>
      <c r="D59" s="141">
        <f>SUM(D60:D64)</f>
        <v>367000</v>
      </c>
      <c r="E59" s="141">
        <f>SUM(E60:E63)</f>
        <v>0</v>
      </c>
      <c r="F59" s="141">
        <f>SUM(F60:F63)</f>
        <v>0</v>
      </c>
      <c r="G59" s="141">
        <f>SUM(G60:G63)</f>
        <v>42819.51219084</v>
      </c>
      <c r="H59" s="218"/>
    </row>
    <row r="60" spans="1:8" ht="30" customHeight="1">
      <c r="A60" s="210" t="s">
        <v>17</v>
      </c>
      <c r="B60" s="170" t="s">
        <v>414</v>
      </c>
      <c r="C60" s="167"/>
      <c r="D60" s="145">
        <v>30168</v>
      </c>
      <c r="E60" s="148"/>
      <c r="F60" s="148"/>
      <c r="G60" s="198">
        <f t="shared" si="0"/>
        <v>24526.829265840002</v>
      </c>
      <c r="H60" s="218" t="s">
        <v>499</v>
      </c>
    </row>
    <row r="61" spans="1:8" ht="30" customHeight="1">
      <c r="A61" s="210" t="s">
        <v>335</v>
      </c>
      <c r="B61" s="169" t="s">
        <v>118</v>
      </c>
      <c r="C61" s="172"/>
      <c r="D61" s="145">
        <v>8000</v>
      </c>
      <c r="E61" s="148"/>
      <c r="F61" s="149"/>
      <c r="G61" s="198">
        <f t="shared" si="0"/>
        <v>6504.06504</v>
      </c>
      <c r="H61" s="218" t="s">
        <v>499</v>
      </c>
    </row>
    <row r="62" spans="1:8" s="30" customFormat="1" ht="30" customHeight="1">
      <c r="A62" s="210" t="s">
        <v>20</v>
      </c>
      <c r="B62" s="169" t="s">
        <v>415</v>
      </c>
      <c r="C62" s="167"/>
      <c r="D62" s="145">
        <v>4500</v>
      </c>
      <c r="E62" s="151"/>
      <c r="F62" s="148"/>
      <c r="G62" s="198">
        <f t="shared" si="0"/>
        <v>3658.536585</v>
      </c>
      <c r="H62" s="218" t="s">
        <v>499</v>
      </c>
    </row>
    <row r="63" spans="1:8" ht="30" customHeight="1">
      <c r="A63" s="210" t="s">
        <v>540</v>
      </c>
      <c r="B63" s="169" t="s">
        <v>416</v>
      </c>
      <c r="C63" s="166"/>
      <c r="D63" s="145">
        <v>10000</v>
      </c>
      <c r="E63" s="143"/>
      <c r="F63" s="149"/>
      <c r="G63" s="198">
        <f t="shared" si="0"/>
        <v>8130.0813</v>
      </c>
      <c r="H63" s="218" t="s">
        <v>501</v>
      </c>
    </row>
    <row r="64" spans="1:8" ht="30" customHeight="1">
      <c r="A64" s="210" t="s">
        <v>541</v>
      </c>
      <c r="B64" s="169" t="s">
        <v>537</v>
      </c>
      <c r="C64" s="166"/>
      <c r="D64" s="145">
        <v>314332</v>
      </c>
      <c r="E64" s="143"/>
      <c r="F64" s="149"/>
      <c r="G64" s="198">
        <f t="shared" si="0"/>
        <v>255554.47151916</v>
      </c>
      <c r="H64" s="218"/>
    </row>
    <row r="65" spans="1:8" ht="30" customHeight="1">
      <c r="A65" s="210"/>
      <c r="B65" s="137"/>
      <c r="C65" s="167"/>
      <c r="D65" s="145"/>
      <c r="E65" s="151"/>
      <c r="F65" s="149"/>
      <c r="G65" s="198"/>
      <c r="H65" s="218"/>
    </row>
    <row r="66" spans="1:8" ht="30" customHeight="1">
      <c r="A66" s="210"/>
      <c r="B66" s="169"/>
      <c r="C66" s="167"/>
      <c r="D66" s="145"/>
      <c r="E66" s="151"/>
      <c r="F66" s="149"/>
      <c r="G66" s="198"/>
      <c r="H66" s="218"/>
    </row>
    <row r="67" spans="1:8" ht="30" customHeight="1">
      <c r="A67" s="208" t="s">
        <v>21</v>
      </c>
      <c r="B67" s="275" t="s">
        <v>370</v>
      </c>
      <c r="C67" s="275"/>
      <c r="D67" s="141">
        <f>SUM(D68:D70)</f>
        <v>72500</v>
      </c>
      <c r="E67" s="141">
        <f>SUM(E68:E70)</f>
        <v>0</v>
      </c>
      <c r="F67" s="141">
        <f>SUM(F68:F70)</f>
        <v>0</v>
      </c>
      <c r="G67" s="141">
        <f>SUM(G68:G70)</f>
        <v>58943.089425000006</v>
      </c>
      <c r="H67" s="218"/>
    </row>
    <row r="68" spans="1:8" s="30" customFormat="1" ht="30" customHeight="1">
      <c r="A68" s="209" t="s">
        <v>22</v>
      </c>
      <c r="B68" s="169" t="s">
        <v>461</v>
      </c>
      <c r="C68" s="167"/>
      <c r="D68" s="145">
        <v>38280</v>
      </c>
      <c r="E68" s="151"/>
      <c r="F68" s="148"/>
      <c r="G68" s="198">
        <f t="shared" si="0"/>
        <v>31121.9512164</v>
      </c>
      <c r="H68" s="218" t="s">
        <v>523</v>
      </c>
    </row>
    <row r="69" spans="1:8" ht="30" customHeight="1">
      <c r="A69" s="209" t="s">
        <v>24</v>
      </c>
      <c r="B69" s="169" t="s">
        <v>421</v>
      </c>
      <c r="C69" s="167"/>
      <c r="D69" s="145">
        <v>30000</v>
      </c>
      <c r="E69" s="151"/>
      <c r="F69" s="149"/>
      <c r="G69" s="198">
        <f t="shared" si="0"/>
        <v>24390.2439</v>
      </c>
      <c r="H69" s="218" t="s">
        <v>523</v>
      </c>
    </row>
    <row r="70" spans="1:8" ht="30" customHeight="1">
      <c r="A70" s="210" t="s">
        <v>25</v>
      </c>
      <c r="B70" s="169" t="s">
        <v>525</v>
      </c>
      <c r="C70" s="167"/>
      <c r="D70" s="145">
        <v>4220</v>
      </c>
      <c r="E70" s="147"/>
      <c r="F70" s="146"/>
      <c r="G70" s="198">
        <f t="shared" si="0"/>
        <v>3430.8943086</v>
      </c>
      <c r="H70" s="218" t="s">
        <v>499</v>
      </c>
    </row>
    <row r="71" spans="1:8" ht="30" customHeight="1">
      <c r="A71" s="210"/>
      <c r="B71" s="169"/>
      <c r="C71" s="167"/>
      <c r="D71" s="145"/>
      <c r="E71" s="147"/>
      <c r="F71" s="146"/>
      <c r="G71" s="198"/>
      <c r="H71" s="218"/>
    </row>
    <row r="72" spans="1:8" ht="30" customHeight="1">
      <c r="A72" s="208" t="s">
        <v>33</v>
      </c>
      <c r="B72" s="282" t="s">
        <v>463</v>
      </c>
      <c r="C72" s="282"/>
      <c r="D72" s="141">
        <f>SUM(D73:D77)</f>
        <v>41300</v>
      </c>
      <c r="E72" s="141">
        <f>SUM(E73:E77)</f>
        <v>0</v>
      </c>
      <c r="F72" s="141">
        <f>SUM(F73:F77)</f>
        <v>0</v>
      </c>
      <c r="G72" s="141">
        <f>SUM(G73:G77)</f>
        <v>34468.292679879996</v>
      </c>
      <c r="H72" s="218"/>
    </row>
    <row r="73" spans="1:8" ht="30" customHeight="1">
      <c r="A73" s="209" t="s">
        <v>34</v>
      </c>
      <c r="B73" s="170" t="s">
        <v>35</v>
      </c>
      <c r="C73" s="166"/>
      <c r="D73" s="145">
        <v>3824</v>
      </c>
      <c r="E73" s="147"/>
      <c r="F73" s="146"/>
      <c r="G73" s="198">
        <v>4000</v>
      </c>
      <c r="H73" s="218" t="s">
        <v>499</v>
      </c>
    </row>
    <row r="74" spans="1:8" ht="30" customHeight="1">
      <c r="A74" s="210" t="s">
        <v>36</v>
      </c>
      <c r="B74" s="169" t="s">
        <v>37</v>
      </c>
      <c r="C74" s="166"/>
      <c r="D74" s="145">
        <v>9000</v>
      </c>
      <c r="E74" s="147"/>
      <c r="F74" s="146"/>
      <c r="G74" s="198">
        <f t="shared" si="0"/>
        <v>7317.07317</v>
      </c>
      <c r="H74" s="218" t="s">
        <v>499</v>
      </c>
    </row>
    <row r="75" spans="1:8" ht="30" customHeight="1">
      <c r="A75" s="210" t="s">
        <v>38</v>
      </c>
      <c r="B75" s="169" t="s">
        <v>422</v>
      </c>
      <c r="C75" s="166"/>
      <c r="D75" s="145">
        <v>21300</v>
      </c>
      <c r="E75" s="147"/>
      <c r="F75" s="146"/>
      <c r="G75" s="198">
        <f t="shared" si="0"/>
        <v>17317.073169</v>
      </c>
      <c r="H75" s="218" t="s">
        <v>500</v>
      </c>
    </row>
    <row r="76" spans="1:8" ht="30" customHeight="1">
      <c r="A76" s="210" t="s">
        <v>160</v>
      </c>
      <c r="B76" s="169" t="s">
        <v>462</v>
      </c>
      <c r="C76" s="166"/>
      <c r="D76" s="145">
        <v>7176</v>
      </c>
      <c r="E76" s="147"/>
      <c r="F76" s="146"/>
      <c r="G76" s="198">
        <f t="shared" si="0"/>
        <v>5834.14634088</v>
      </c>
      <c r="H76" s="218" t="s">
        <v>499</v>
      </c>
    </row>
    <row r="77" spans="1:8" ht="30" customHeight="1">
      <c r="A77" s="210"/>
      <c r="B77" s="169"/>
      <c r="C77" s="166"/>
      <c r="D77" s="145"/>
      <c r="E77" s="147"/>
      <c r="F77" s="146"/>
      <c r="G77" s="198"/>
      <c r="H77" s="218"/>
    </row>
    <row r="78" spans="1:8" ht="30" customHeight="1">
      <c r="A78" s="210"/>
      <c r="B78" s="169"/>
      <c r="C78" s="166"/>
      <c r="D78" s="145"/>
      <c r="E78" s="147"/>
      <c r="F78" s="146"/>
      <c r="G78" s="198"/>
      <c r="H78" s="218"/>
    </row>
    <row r="79" spans="1:8" ht="30" customHeight="1">
      <c r="A79" s="208" t="s">
        <v>40</v>
      </c>
      <c r="B79" s="275" t="s">
        <v>423</v>
      </c>
      <c r="C79" s="275"/>
      <c r="D79" s="141">
        <f>SUM(D80:D84)</f>
        <v>90000</v>
      </c>
      <c r="E79" s="141">
        <f>SUM(E80:E84)</f>
        <v>0</v>
      </c>
      <c r="F79" s="141">
        <f>SUM(F80:F84)</f>
        <v>0</v>
      </c>
      <c r="G79" s="141">
        <f>SUM(G80:G84)</f>
        <v>78561.7073121</v>
      </c>
      <c r="H79" s="218"/>
    </row>
    <row r="80" spans="1:8" ht="30" customHeight="1">
      <c r="A80" s="209" t="s">
        <v>41</v>
      </c>
      <c r="B80" s="169" t="s">
        <v>424</v>
      </c>
      <c r="C80" s="166"/>
      <c r="D80" s="145">
        <v>33750</v>
      </c>
      <c r="E80" s="147"/>
      <c r="F80" s="146"/>
      <c r="G80" s="198">
        <f t="shared" si="0"/>
        <v>27439.0243875</v>
      </c>
      <c r="H80" s="218" t="s">
        <v>499</v>
      </c>
    </row>
    <row r="81" spans="1:8" ht="30" customHeight="1">
      <c r="A81" s="209" t="s">
        <v>434</v>
      </c>
      <c r="B81" s="169" t="s">
        <v>425</v>
      </c>
      <c r="C81" s="166"/>
      <c r="D81" s="145">
        <v>24870</v>
      </c>
      <c r="E81" s="147"/>
      <c r="F81" s="146"/>
      <c r="G81" s="198">
        <f t="shared" si="0"/>
        <v>20219.5121931</v>
      </c>
      <c r="H81" s="218" t="s">
        <v>499</v>
      </c>
    </row>
    <row r="82" spans="1:8" ht="30" customHeight="1">
      <c r="A82" s="209" t="s">
        <v>542</v>
      </c>
      <c r="B82" s="169" t="s">
        <v>428</v>
      </c>
      <c r="C82" s="166"/>
      <c r="D82" s="145">
        <v>19530</v>
      </c>
      <c r="E82" s="147"/>
      <c r="F82" s="146"/>
      <c r="G82" s="198">
        <v>19530</v>
      </c>
      <c r="H82" s="218" t="s">
        <v>499</v>
      </c>
    </row>
    <row r="83" spans="1:8" ht="30" customHeight="1">
      <c r="A83" s="209" t="s">
        <v>543</v>
      </c>
      <c r="B83" s="169" t="s">
        <v>429</v>
      </c>
      <c r="C83" s="166"/>
      <c r="D83" s="145">
        <v>9300</v>
      </c>
      <c r="E83" s="147"/>
      <c r="F83" s="146"/>
      <c r="G83" s="198">
        <v>9300</v>
      </c>
      <c r="H83" s="218" t="s">
        <v>499</v>
      </c>
    </row>
    <row r="84" spans="1:8" ht="30" customHeight="1">
      <c r="A84" s="209" t="s">
        <v>544</v>
      </c>
      <c r="B84" s="169" t="s">
        <v>431</v>
      </c>
      <c r="C84" s="166"/>
      <c r="D84" s="145">
        <v>2550</v>
      </c>
      <c r="E84" s="147"/>
      <c r="F84" s="146"/>
      <c r="G84" s="198">
        <f>-(D84*18.699187%-D84)</f>
        <v>2073.1707315</v>
      </c>
      <c r="H84" s="218" t="s">
        <v>499</v>
      </c>
    </row>
    <row r="85" spans="1:8" ht="30" customHeight="1">
      <c r="A85" s="209"/>
      <c r="B85" s="169"/>
      <c r="C85" s="166"/>
      <c r="D85" s="145"/>
      <c r="E85" s="147"/>
      <c r="F85" s="146"/>
      <c r="G85" s="198"/>
      <c r="H85" s="218"/>
    </row>
    <row r="86" spans="1:8" ht="30" customHeight="1">
      <c r="A86" s="209"/>
      <c r="B86" s="169"/>
      <c r="C86" s="166"/>
      <c r="D86" s="145"/>
      <c r="E86" s="147"/>
      <c r="F86" s="146"/>
      <c r="G86" s="198"/>
      <c r="H86" s="218"/>
    </row>
    <row r="87" spans="1:8" ht="30" customHeight="1">
      <c r="A87" s="208" t="s">
        <v>435</v>
      </c>
      <c r="B87" s="275" t="s">
        <v>373</v>
      </c>
      <c r="C87" s="275"/>
      <c r="D87" s="141">
        <f>SUM(D88:D89)</f>
        <v>32500</v>
      </c>
      <c r="E87" s="141">
        <f>SUM(E88:E89)</f>
        <v>0</v>
      </c>
      <c r="F87" s="141">
        <f>SUM(F88:F89)</f>
        <v>0</v>
      </c>
      <c r="G87" s="141">
        <f>SUM(G88:G89)</f>
        <v>20492</v>
      </c>
      <c r="H87" s="218"/>
    </row>
    <row r="88" spans="1:8" ht="30" customHeight="1">
      <c r="A88" s="209" t="s">
        <v>43</v>
      </c>
      <c r="B88" s="169" t="s">
        <v>464</v>
      </c>
      <c r="C88" s="166"/>
      <c r="D88" s="145">
        <v>31516</v>
      </c>
      <c r="E88" s="147"/>
      <c r="F88" s="146"/>
      <c r="G88" s="198">
        <v>19192</v>
      </c>
      <c r="H88" s="218" t="s">
        <v>499</v>
      </c>
    </row>
    <row r="89" spans="1:8" s="30" customFormat="1" ht="30" customHeight="1">
      <c r="A89" s="209" t="s">
        <v>337</v>
      </c>
      <c r="B89" s="169" t="s">
        <v>433</v>
      </c>
      <c r="C89" s="166"/>
      <c r="D89" s="145">
        <v>984</v>
      </c>
      <c r="E89" s="147"/>
      <c r="F89" s="143"/>
      <c r="G89" s="198">
        <v>1300</v>
      </c>
      <c r="H89" s="218" t="s">
        <v>499</v>
      </c>
    </row>
    <row r="90" spans="1:8" s="30" customFormat="1" ht="30" customHeight="1">
      <c r="A90" s="209"/>
      <c r="B90" s="169"/>
      <c r="C90" s="166"/>
      <c r="D90" s="145"/>
      <c r="E90" s="147"/>
      <c r="F90" s="143"/>
      <c r="G90" s="198"/>
      <c r="H90" s="218"/>
    </row>
    <row r="91" spans="1:8" s="30" customFormat="1" ht="30" customHeight="1">
      <c r="A91" s="209"/>
      <c r="B91" s="169"/>
      <c r="C91" s="166"/>
      <c r="D91" s="145"/>
      <c r="E91" s="147"/>
      <c r="F91" s="143"/>
      <c r="G91" s="198"/>
      <c r="H91" s="218"/>
    </row>
    <row r="92" spans="1:8" ht="30" customHeight="1">
      <c r="A92" s="208" t="s">
        <v>45</v>
      </c>
      <c r="B92" s="275" t="s">
        <v>438</v>
      </c>
      <c r="C92" s="275"/>
      <c r="D92" s="141">
        <f>SUM(D93:D96)</f>
        <v>54200</v>
      </c>
      <c r="E92" s="141">
        <f>SUM(E93:E96)</f>
        <v>0</v>
      </c>
      <c r="F92" s="141">
        <f>SUM(F93:F96)</f>
        <v>0</v>
      </c>
      <c r="G92" s="141">
        <f>SUM(G93:G96)</f>
        <v>54200</v>
      </c>
      <c r="H92" s="218"/>
    </row>
    <row r="93" spans="1:8" ht="30" customHeight="1">
      <c r="A93" s="209" t="s">
        <v>471</v>
      </c>
      <c r="B93" s="169" t="s">
        <v>439</v>
      </c>
      <c r="C93" s="167"/>
      <c r="D93" s="145">
        <v>3700</v>
      </c>
      <c r="E93" s="147"/>
      <c r="F93" s="146"/>
      <c r="G93" s="198">
        <v>3700</v>
      </c>
      <c r="H93" s="218" t="s">
        <v>500</v>
      </c>
    </row>
    <row r="94" spans="1:8" s="30" customFormat="1" ht="30" customHeight="1">
      <c r="A94" s="209" t="s">
        <v>545</v>
      </c>
      <c r="B94" s="169" t="s">
        <v>467</v>
      </c>
      <c r="C94" s="167"/>
      <c r="D94" s="145">
        <v>7378</v>
      </c>
      <c r="E94" s="147"/>
      <c r="F94" s="143"/>
      <c r="G94" s="198">
        <v>7378</v>
      </c>
      <c r="H94" s="218" t="s">
        <v>499</v>
      </c>
    </row>
    <row r="95" spans="1:8" s="30" customFormat="1" ht="30" customHeight="1">
      <c r="A95" s="209" t="s">
        <v>546</v>
      </c>
      <c r="B95" s="169" t="s">
        <v>468</v>
      </c>
      <c r="C95" s="167"/>
      <c r="D95" s="145">
        <v>41200</v>
      </c>
      <c r="E95" s="147"/>
      <c r="F95" s="143"/>
      <c r="G95" s="198">
        <v>41200</v>
      </c>
      <c r="H95" s="218" t="s">
        <v>499</v>
      </c>
    </row>
    <row r="96" spans="1:8" s="30" customFormat="1" ht="30" customHeight="1">
      <c r="A96" s="209" t="s">
        <v>547</v>
      </c>
      <c r="B96" s="169" t="s">
        <v>470</v>
      </c>
      <c r="C96" s="167"/>
      <c r="D96" s="145">
        <v>1922</v>
      </c>
      <c r="E96" s="147"/>
      <c r="F96" s="143"/>
      <c r="G96" s="198">
        <v>1922</v>
      </c>
      <c r="H96" s="218" t="s">
        <v>499</v>
      </c>
    </row>
    <row r="97" spans="1:8" s="30" customFormat="1" ht="30" customHeight="1">
      <c r="A97" s="209"/>
      <c r="B97" s="169"/>
      <c r="C97" s="167"/>
      <c r="D97" s="145"/>
      <c r="E97" s="147"/>
      <c r="F97" s="143"/>
      <c r="G97" s="198"/>
      <c r="H97" s="218"/>
    </row>
    <row r="98" spans="1:8" s="30" customFormat="1" ht="30" customHeight="1">
      <c r="A98" s="209"/>
      <c r="B98" s="169"/>
      <c r="C98" s="167"/>
      <c r="D98" s="145"/>
      <c r="E98" s="147"/>
      <c r="F98" s="143"/>
      <c r="G98" s="198"/>
      <c r="H98" s="218"/>
    </row>
    <row r="99" spans="1:8" s="30" customFormat="1" ht="30" customHeight="1">
      <c r="A99" s="208" t="s">
        <v>46</v>
      </c>
      <c r="B99" s="277" t="s">
        <v>378</v>
      </c>
      <c r="C99" s="281"/>
      <c r="D99" s="141">
        <f>SUM(D100)</f>
        <v>8952</v>
      </c>
      <c r="E99" s="141">
        <f>SUM(E100)</f>
        <v>0</v>
      </c>
      <c r="F99" s="141">
        <f>SUM(F100)</f>
        <v>0</v>
      </c>
      <c r="G99" s="141">
        <f>SUM(G100)</f>
        <v>7278.04877976</v>
      </c>
      <c r="H99" s="218"/>
    </row>
    <row r="100" spans="1:8" s="30" customFormat="1" ht="30" customHeight="1">
      <c r="A100" s="209" t="s">
        <v>436</v>
      </c>
      <c r="B100" s="173" t="s">
        <v>50</v>
      </c>
      <c r="C100" s="178"/>
      <c r="D100" s="145">
        <v>8952</v>
      </c>
      <c r="E100" s="147"/>
      <c r="F100" s="143"/>
      <c r="G100" s="198">
        <f>-(D100*18.699187%-D100)</f>
        <v>7278.04877976</v>
      </c>
      <c r="H100" s="218" t="s">
        <v>499</v>
      </c>
    </row>
    <row r="101" spans="1:8" s="30" customFormat="1" ht="30" customHeight="1">
      <c r="A101" s="209"/>
      <c r="B101" s="169"/>
      <c r="C101" s="167"/>
      <c r="D101" s="145"/>
      <c r="E101" s="147"/>
      <c r="F101" s="143"/>
      <c r="G101" s="198"/>
      <c r="H101" s="218"/>
    </row>
    <row r="102" spans="1:8" s="30" customFormat="1" ht="30" customHeight="1">
      <c r="A102" s="209"/>
      <c r="B102" s="169"/>
      <c r="C102" s="167"/>
      <c r="D102" s="145"/>
      <c r="E102" s="147"/>
      <c r="F102" s="143"/>
      <c r="G102" s="198"/>
      <c r="H102" s="218"/>
    </row>
    <row r="103" spans="1:8" ht="30" customHeight="1">
      <c r="A103" s="208" t="s">
        <v>47</v>
      </c>
      <c r="B103" s="275" t="s">
        <v>529</v>
      </c>
      <c r="C103" s="275"/>
      <c r="D103" s="141">
        <f>SUM(D104:D108)</f>
        <v>111728</v>
      </c>
      <c r="E103" s="141">
        <f>SUM(E104:E108)</f>
        <v>0</v>
      </c>
      <c r="F103" s="141">
        <f>SUM(F104:F108)</f>
        <v>0</v>
      </c>
      <c r="G103" s="141">
        <f>SUM(G104:G108)</f>
        <v>100610.08139248</v>
      </c>
      <c r="H103" s="218"/>
    </row>
    <row r="104" spans="1:8" ht="30" customHeight="1">
      <c r="A104" s="209" t="s">
        <v>48</v>
      </c>
      <c r="B104" s="169" t="s">
        <v>53</v>
      </c>
      <c r="C104" s="166"/>
      <c r="D104" s="145">
        <v>3155</v>
      </c>
      <c r="E104" s="147"/>
      <c r="F104" s="146"/>
      <c r="G104" s="198">
        <f>-(D104*18.699187%-D104)</f>
        <v>2565.04065015</v>
      </c>
      <c r="H104" s="218" t="s">
        <v>499</v>
      </c>
    </row>
    <row r="105" spans="1:8" ht="30" customHeight="1">
      <c r="A105" s="209" t="s">
        <v>338</v>
      </c>
      <c r="B105" s="169" t="s">
        <v>55</v>
      </c>
      <c r="C105" s="166"/>
      <c r="D105" s="145">
        <v>260</v>
      </c>
      <c r="E105" s="147"/>
      <c r="F105" s="143"/>
      <c r="G105" s="198">
        <f>-(D105*18.699187%-D105)</f>
        <v>211.3821138</v>
      </c>
      <c r="H105" s="218" t="s">
        <v>499</v>
      </c>
    </row>
    <row r="106" spans="1:8" s="30" customFormat="1" ht="30" customHeight="1">
      <c r="A106" s="209" t="s">
        <v>548</v>
      </c>
      <c r="B106" s="169" t="s">
        <v>472</v>
      </c>
      <c r="C106" s="166"/>
      <c r="D106" s="145">
        <v>4125</v>
      </c>
      <c r="E106" s="147"/>
      <c r="F106" s="146"/>
      <c r="G106" s="198">
        <f>-(D106*18.699187%-D106)</f>
        <v>3353.65853625</v>
      </c>
      <c r="H106" s="218" t="s">
        <v>499</v>
      </c>
    </row>
    <row r="107" spans="1:8" s="30" customFormat="1" ht="30" customHeight="1">
      <c r="A107" s="209" t="s">
        <v>549</v>
      </c>
      <c r="B107" s="169" t="s">
        <v>528</v>
      </c>
      <c r="C107" s="166"/>
      <c r="D107" s="145">
        <v>101728</v>
      </c>
      <c r="E107" s="147"/>
      <c r="F107" s="146"/>
      <c r="G107" s="198">
        <f>-(D107*9.090909%-D107)</f>
        <v>92480.00009248</v>
      </c>
      <c r="H107" s="218" t="s">
        <v>500</v>
      </c>
    </row>
    <row r="108" spans="1:8" s="30" customFormat="1" ht="30" customHeight="1">
      <c r="A108" s="209" t="s">
        <v>550</v>
      </c>
      <c r="B108" s="169" t="s">
        <v>551</v>
      </c>
      <c r="C108" s="166"/>
      <c r="D108" s="145">
        <v>2460</v>
      </c>
      <c r="E108" s="147"/>
      <c r="F108" s="146"/>
      <c r="G108" s="198">
        <f>-(D108*18.699187%-D108)</f>
        <v>1999.9999998</v>
      </c>
      <c r="H108" s="218" t="s">
        <v>499</v>
      </c>
    </row>
    <row r="109" spans="1:8" s="30" customFormat="1" ht="30" customHeight="1">
      <c r="A109" s="209"/>
      <c r="B109" s="169"/>
      <c r="C109" s="166"/>
      <c r="D109" s="145"/>
      <c r="E109" s="147"/>
      <c r="F109" s="146"/>
      <c r="G109" s="198"/>
      <c r="H109" s="218"/>
    </row>
    <row r="110" spans="1:8" s="30" customFormat="1" ht="30" customHeight="1">
      <c r="A110" s="209"/>
      <c r="B110" s="169"/>
      <c r="C110" s="166"/>
      <c r="D110" s="145"/>
      <c r="E110" s="147"/>
      <c r="F110" s="146"/>
      <c r="G110" s="198"/>
      <c r="H110" s="218"/>
    </row>
    <row r="111" spans="1:8" ht="30" customHeight="1">
      <c r="A111" s="208" t="s">
        <v>51</v>
      </c>
      <c r="B111" s="275" t="s">
        <v>376</v>
      </c>
      <c r="C111" s="275"/>
      <c r="D111" s="141">
        <f>SUM(D112+D113)</f>
        <v>9000</v>
      </c>
      <c r="E111" s="141">
        <f>SUM(E112+E113)</f>
        <v>0</v>
      </c>
      <c r="F111" s="141">
        <f>SUM(F112+F113)</f>
        <v>0</v>
      </c>
      <c r="G111" s="141">
        <f>SUM(G112+G113)</f>
        <v>7768.662236</v>
      </c>
      <c r="H111" s="218"/>
    </row>
    <row r="112" spans="1:8" ht="30" customHeight="1">
      <c r="A112" s="209" t="s">
        <v>52</v>
      </c>
      <c r="B112" s="170" t="s">
        <v>530</v>
      </c>
      <c r="C112" s="167"/>
      <c r="D112" s="145">
        <v>4700</v>
      </c>
      <c r="E112" s="147"/>
      <c r="F112" s="146"/>
      <c r="G112" s="198">
        <f>-(D112*9.090909%-D112)</f>
        <v>4272.727277</v>
      </c>
      <c r="H112" s="218" t="s">
        <v>499</v>
      </c>
    </row>
    <row r="113" spans="1:8" ht="30" customHeight="1">
      <c r="A113" s="209" t="s">
        <v>54</v>
      </c>
      <c r="B113" s="170" t="s">
        <v>552</v>
      </c>
      <c r="C113" s="166"/>
      <c r="D113" s="145">
        <v>4300</v>
      </c>
      <c r="E113" s="147"/>
      <c r="F113" s="143"/>
      <c r="G113" s="198">
        <f>-(D113*18.699187%-D113)</f>
        <v>3495.934959</v>
      </c>
      <c r="H113" s="218" t="s">
        <v>499</v>
      </c>
    </row>
    <row r="114" spans="1:8" ht="30" customHeight="1">
      <c r="A114" s="210"/>
      <c r="B114" s="169"/>
      <c r="C114" s="167"/>
      <c r="D114" s="145"/>
      <c r="E114" s="147"/>
      <c r="F114" s="143"/>
      <c r="G114" s="198"/>
      <c r="H114" s="218"/>
    </row>
    <row r="115" spans="1:8" ht="30" customHeight="1">
      <c r="A115" s="210"/>
      <c r="B115" s="169"/>
      <c r="C115" s="167"/>
      <c r="D115" s="145"/>
      <c r="E115" s="147"/>
      <c r="F115" s="143"/>
      <c r="G115" s="198"/>
      <c r="H115" s="218"/>
    </row>
    <row r="116" spans="1:8" s="30" customFormat="1" ht="30" customHeight="1">
      <c r="A116" s="208" t="s">
        <v>553</v>
      </c>
      <c r="B116" s="279" t="s">
        <v>442</v>
      </c>
      <c r="C116" s="280"/>
      <c r="D116" s="141">
        <f>SUM(D117)</f>
        <v>1840</v>
      </c>
      <c r="E116" s="141">
        <f>SUM(E117)</f>
        <v>0</v>
      </c>
      <c r="F116" s="141">
        <f>SUM(F117)</f>
        <v>0</v>
      </c>
      <c r="G116" s="141">
        <f>SUM(G117)</f>
        <v>1840</v>
      </c>
      <c r="H116" s="218"/>
    </row>
    <row r="117" spans="1:8" ht="30" customHeight="1">
      <c r="A117" s="211" t="s">
        <v>58</v>
      </c>
      <c r="B117" s="173" t="s">
        <v>443</v>
      </c>
      <c r="C117" s="166"/>
      <c r="D117" s="145">
        <v>1840</v>
      </c>
      <c r="E117" s="147"/>
      <c r="F117" s="146"/>
      <c r="G117" s="198">
        <v>1840</v>
      </c>
      <c r="H117" s="218" t="s">
        <v>499</v>
      </c>
    </row>
    <row r="118" spans="1:8" ht="30" customHeight="1">
      <c r="A118" s="211"/>
      <c r="B118" s="173"/>
      <c r="C118" s="166"/>
      <c r="D118" s="145"/>
      <c r="E118" s="147"/>
      <c r="F118" s="146"/>
      <c r="G118" s="198"/>
      <c r="H118" s="218"/>
    </row>
    <row r="119" spans="1:8" ht="30" customHeight="1">
      <c r="A119" s="211"/>
      <c r="B119" s="173"/>
      <c r="C119" s="166"/>
      <c r="D119" s="145"/>
      <c r="E119" s="147"/>
      <c r="F119" s="146"/>
      <c r="G119" s="198"/>
      <c r="H119" s="218"/>
    </row>
    <row r="120" spans="1:8" ht="30" customHeight="1">
      <c r="A120" s="212" t="s">
        <v>475</v>
      </c>
      <c r="B120" s="277" t="s">
        <v>554</v>
      </c>
      <c r="C120" s="278"/>
      <c r="D120" s="141">
        <f>SUM(D121)</f>
        <v>720</v>
      </c>
      <c r="E120" s="141">
        <f>SUM(E121)</f>
        <v>0</v>
      </c>
      <c r="F120" s="141">
        <f>SUM(F121)</f>
        <v>0</v>
      </c>
      <c r="G120" s="141">
        <f>SUM(G121)</f>
        <v>720</v>
      </c>
      <c r="H120" s="218"/>
    </row>
    <row r="121" spans="1:8" ht="30" customHeight="1">
      <c r="A121" s="211" t="s">
        <v>60</v>
      </c>
      <c r="B121" s="173" t="s">
        <v>555</v>
      </c>
      <c r="C121" s="166"/>
      <c r="D121" s="145">
        <v>720</v>
      </c>
      <c r="E121" s="147"/>
      <c r="F121" s="143"/>
      <c r="G121" s="198">
        <v>720</v>
      </c>
      <c r="H121" s="218" t="s">
        <v>499</v>
      </c>
    </row>
    <row r="122" spans="1:8" s="30" customFormat="1" ht="30" customHeight="1">
      <c r="A122" s="211"/>
      <c r="B122" s="170"/>
      <c r="C122" s="166"/>
      <c r="D122" s="145"/>
      <c r="E122" s="147"/>
      <c r="F122" s="146"/>
      <c r="G122" s="198"/>
      <c r="H122" s="218"/>
    </row>
    <row r="123" spans="1:8" ht="30" customHeight="1">
      <c r="A123" s="211"/>
      <c r="B123" s="170"/>
      <c r="C123" s="166"/>
      <c r="D123" s="145"/>
      <c r="E123" s="147"/>
      <c r="F123" s="146"/>
      <c r="G123" s="198"/>
      <c r="H123" s="218"/>
    </row>
    <row r="124" spans="1:8" ht="30" customHeight="1">
      <c r="A124" s="208" t="s">
        <v>66</v>
      </c>
      <c r="B124" s="277" t="s">
        <v>379</v>
      </c>
      <c r="C124" s="284"/>
      <c r="D124" s="141">
        <f>SUM(D125:D126)</f>
        <v>13775</v>
      </c>
      <c r="E124" s="141">
        <f>SUM(E125:E126)</f>
        <v>0</v>
      </c>
      <c r="F124" s="141">
        <f>SUM(F125:F126)</f>
        <v>0</v>
      </c>
      <c r="G124" s="141">
        <f>SUM(G125:G126)</f>
        <v>13411.113820980001</v>
      </c>
      <c r="H124" s="218"/>
    </row>
    <row r="125" spans="1:8" ht="30" customHeight="1">
      <c r="A125" s="211" t="s">
        <v>67</v>
      </c>
      <c r="B125" s="170" t="s">
        <v>444</v>
      </c>
      <c r="C125" s="180"/>
      <c r="D125" s="145">
        <v>11829</v>
      </c>
      <c r="E125" s="147"/>
      <c r="F125" s="146"/>
      <c r="G125" s="198">
        <v>11829</v>
      </c>
      <c r="H125" s="218" t="s">
        <v>504</v>
      </c>
    </row>
    <row r="126" spans="1:8" ht="30" customHeight="1">
      <c r="A126" s="211" t="s">
        <v>68</v>
      </c>
      <c r="B126" s="173" t="s">
        <v>445</v>
      </c>
      <c r="C126" s="180"/>
      <c r="D126" s="145">
        <v>1946</v>
      </c>
      <c r="E126" s="147"/>
      <c r="F126" s="146"/>
      <c r="G126" s="198">
        <f>-(D126*18.699187%-D126)</f>
        <v>1582.1138209800001</v>
      </c>
      <c r="H126" s="218" t="s">
        <v>523</v>
      </c>
    </row>
    <row r="127" spans="1:8" ht="30" customHeight="1">
      <c r="A127" s="211" t="s">
        <v>69</v>
      </c>
      <c r="B127" s="173" t="s">
        <v>556</v>
      </c>
      <c r="C127" s="180"/>
      <c r="D127" s="145">
        <v>1100</v>
      </c>
      <c r="E127" s="147"/>
      <c r="F127" s="146"/>
      <c r="G127" s="198">
        <f>-(D127*18.699187%-D127)</f>
        <v>894.308943</v>
      </c>
      <c r="H127" s="218" t="s">
        <v>499</v>
      </c>
    </row>
    <row r="128" spans="1:8" ht="30" customHeight="1">
      <c r="A128" s="208"/>
      <c r="B128" s="177"/>
      <c r="C128" s="180"/>
      <c r="D128" s="145"/>
      <c r="E128" s="147"/>
      <c r="F128" s="146"/>
      <c r="G128" s="198"/>
      <c r="H128" s="218"/>
    </row>
    <row r="129" spans="1:8" ht="30" customHeight="1">
      <c r="A129" s="211"/>
      <c r="B129" s="170"/>
      <c r="C129" s="166"/>
      <c r="D129" s="145"/>
      <c r="E129" s="147"/>
      <c r="F129" s="146"/>
      <c r="G129" s="198"/>
      <c r="H129" s="218"/>
    </row>
    <row r="130" spans="1:8" ht="30" customHeight="1">
      <c r="A130" s="212" t="s">
        <v>557</v>
      </c>
      <c r="B130" s="275" t="s">
        <v>446</v>
      </c>
      <c r="C130" s="275"/>
      <c r="D130" s="141">
        <f>SUM(D131)</f>
        <v>8000</v>
      </c>
      <c r="E130" s="141">
        <f>SUM(E131)</f>
        <v>0</v>
      </c>
      <c r="F130" s="141">
        <f>SUM(F131)</f>
        <v>0</v>
      </c>
      <c r="G130" s="141">
        <f>SUM(G131)</f>
        <v>8000</v>
      </c>
      <c r="H130" s="218"/>
    </row>
    <row r="131" spans="1:8" ht="30" customHeight="1">
      <c r="A131" s="211" t="s">
        <v>71</v>
      </c>
      <c r="B131" s="170" t="s">
        <v>517</v>
      </c>
      <c r="C131" s="179"/>
      <c r="D131" s="145">
        <v>8000</v>
      </c>
      <c r="E131" s="143"/>
      <c r="F131" s="143"/>
      <c r="G131" s="198">
        <v>8000</v>
      </c>
      <c r="H131" s="218" t="s">
        <v>499</v>
      </c>
    </row>
    <row r="132" spans="1:8" ht="30" customHeight="1">
      <c r="A132" s="212"/>
      <c r="B132" s="177"/>
      <c r="C132" s="179"/>
      <c r="D132" s="141"/>
      <c r="E132" s="143"/>
      <c r="F132" s="143"/>
      <c r="G132" s="198">
        <f>-(D132*18.699187%-D132)</f>
        <v>0</v>
      </c>
      <c r="H132" s="218"/>
    </row>
    <row r="133" spans="1:8" ht="30" customHeight="1">
      <c r="A133" s="212" t="s">
        <v>350</v>
      </c>
      <c r="B133" s="275" t="s">
        <v>477</v>
      </c>
      <c r="C133" s="275"/>
      <c r="D133" s="141">
        <f>SUM(D134)</f>
        <v>50</v>
      </c>
      <c r="E133" s="141">
        <f>SUM(E134)</f>
        <v>0</v>
      </c>
      <c r="F133" s="141">
        <f>SUM(F134)</f>
        <v>0</v>
      </c>
      <c r="G133" s="141">
        <f>SUM(G134)</f>
        <v>50</v>
      </c>
      <c r="H133" s="218"/>
    </row>
    <row r="134" spans="1:8" ht="30" customHeight="1">
      <c r="A134" s="211" t="s">
        <v>74</v>
      </c>
      <c r="B134" s="170" t="s">
        <v>518</v>
      </c>
      <c r="C134" s="179"/>
      <c r="D134" s="145">
        <v>50</v>
      </c>
      <c r="E134" s="143"/>
      <c r="F134" s="143"/>
      <c r="G134" s="198">
        <v>50</v>
      </c>
      <c r="H134" s="218" t="s">
        <v>499</v>
      </c>
    </row>
    <row r="135" spans="1:8" ht="30" customHeight="1">
      <c r="A135" s="212"/>
      <c r="B135" s="177"/>
      <c r="C135" s="179"/>
      <c r="D135" s="141"/>
      <c r="E135" s="143"/>
      <c r="F135" s="143"/>
      <c r="G135" s="198"/>
      <c r="H135" s="218"/>
    </row>
    <row r="136" spans="1:8" ht="30" customHeight="1">
      <c r="A136" s="212" t="s">
        <v>558</v>
      </c>
      <c r="B136" s="275" t="s">
        <v>119</v>
      </c>
      <c r="C136" s="275"/>
      <c r="D136" s="141">
        <f>SUM(D137)</f>
        <v>0</v>
      </c>
      <c r="E136" s="141">
        <f>SUM(E137)</f>
        <v>0</v>
      </c>
      <c r="F136" s="141">
        <f>SUM(F137)</f>
        <v>0</v>
      </c>
      <c r="G136" s="141">
        <f>SUM(G137)</f>
        <v>0</v>
      </c>
      <c r="H136" s="218"/>
    </row>
    <row r="137" spans="1:8" ht="30" customHeight="1">
      <c r="A137" s="213" t="s">
        <v>559</v>
      </c>
      <c r="B137" s="169" t="s">
        <v>447</v>
      </c>
      <c r="C137" s="166"/>
      <c r="D137" s="145">
        <v>0</v>
      </c>
      <c r="E137" s="147"/>
      <c r="F137" s="143"/>
      <c r="G137" s="198">
        <f>-(D137*18.699187%-D137)</f>
        <v>0</v>
      </c>
      <c r="H137" s="218"/>
    </row>
    <row r="138" spans="1:8" ht="30" customHeight="1">
      <c r="A138" s="213"/>
      <c r="B138" s="169"/>
      <c r="C138" s="166"/>
      <c r="D138" s="145"/>
      <c r="E138" s="147"/>
      <c r="F138" s="146"/>
      <c r="G138" s="198"/>
      <c r="H138" s="218"/>
    </row>
    <row r="139" spans="1:8" ht="30" customHeight="1">
      <c r="A139" s="213"/>
      <c r="B139" s="169"/>
      <c r="C139" s="166"/>
      <c r="D139" s="145"/>
      <c r="E139" s="147"/>
      <c r="F139" s="146"/>
      <c r="G139" s="198"/>
      <c r="H139" s="218"/>
    </row>
    <row r="140" spans="1:8" ht="30" customHeight="1">
      <c r="A140" s="212" t="s">
        <v>75</v>
      </c>
      <c r="B140" s="275" t="s">
        <v>120</v>
      </c>
      <c r="C140" s="275"/>
      <c r="D140" s="141"/>
      <c r="E140" s="143"/>
      <c r="F140" s="146"/>
      <c r="G140" s="198">
        <f>-(D140*18.699187%-D140)</f>
        <v>0</v>
      </c>
      <c r="H140" s="218"/>
    </row>
    <row r="141" spans="1:8" ht="30" customHeight="1">
      <c r="A141" s="214"/>
      <c r="B141" s="177"/>
      <c r="C141" s="179"/>
      <c r="D141" s="141"/>
      <c r="E141" s="143"/>
      <c r="F141" s="146"/>
      <c r="G141" s="198"/>
      <c r="H141" s="218"/>
    </row>
    <row r="142" spans="1:8" ht="30" customHeight="1">
      <c r="A142" s="215"/>
      <c r="B142" s="173"/>
      <c r="C142" s="166"/>
      <c r="D142" s="145"/>
      <c r="E142" s="147"/>
      <c r="F142" s="146"/>
      <c r="G142" s="198"/>
      <c r="H142" s="218"/>
    </row>
    <row r="143" spans="1:8" ht="30" customHeight="1">
      <c r="A143" s="212" t="s">
        <v>76</v>
      </c>
      <c r="B143" s="275" t="s">
        <v>138</v>
      </c>
      <c r="C143" s="275"/>
      <c r="D143" s="141"/>
      <c r="E143" s="143"/>
      <c r="F143" s="149"/>
      <c r="G143" s="198">
        <f>-(D143*18.699187%-D143)</f>
        <v>0</v>
      </c>
      <c r="H143" s="218"/>
    </row>
    <row r="144" spans="1:8" ht="30" customHeight="1">
      <c r="A144" s="216"/>
      <c r="B144" s="173"/>
      <c r="C144" s="166"/>
      <c r="D144" s="145"/>
      <c r="E144" s="154"/>
      <c r="F144" s="149"/>
      <c r="G144" s="198"/>
      <c r="H144" s="218"/>
    </row>
    <row r="145" spans="1:8" ht="30" customHeight="1">
      <c r="A145" s="212"/>
      <c r="B145" s="173"/>
      <c r="C145" s="166"/>
      <c r="D145" s="145"/>
      <c r="E145" s="154"/>
      <c r="F145" s="149"/>
      <c r="G145" s="198"/>
      <c r="H145" s="218"/>
    </row>
    <row r="146" spans="1:8" ht="30" customHeight="1">
      <c r="A146" s="212" t="s">
        <v>77</v>
      </c>
      <c r="B146" s="275" t="s">
        <v>121</v>
      </c>
      <c r="C146" s="275"/>
      <c r="D146" s="141"/>
      <c r="E146" s="143"/>
      <c r="F146" s="149"/>
      <c r="G146" s="198">
        <f>-(D146*18.699187%-D146)</f>
        <v>0</v>
      </c>
      <c r="H146" s="218"/>
    </row>
    <row r="147" spans="1:8" ht="30" customHeight="1">
      <c r="A147" s="212"/>
      <c r="B147" s="177"/>
      <c r="C147" s="179"/>
      <c r="D147" s="141"/>
      <c r="E147" s="143"/>
      <c r="F147" s="149"/>
      <c r="G147" s="198"/>
      <c r="H147" s="218"/>
    </row>
    <row r="148" spans="1:8" ht="30" customHeight="1">
      <c r="A148" s="215"/>
      <c r="B148" s="173"/>
      <c r="C148" s="166"/>
      <c r="D148" s="145"/>
      <c r="E148" s="147"/>
      <c r="F148" s="148"/>
      <c r="G148" s="198"/>
      <c r="H148" s="218"/>
    </row>
    <row r="149" spans="1:8" s="30" customFormat="1" ht="30" customHeight="1">
      <c r="A149" s="212" t="s">
        <v>150</v>
      </c>
      <c r="B149" s="276" t="s">
        <v>318</v>
      </c>
      <c r="C149" s="276"/>
      <c r="D149" s="141"/>
      <c r="E149" s="143"/>
      <c r="F149" s="149"/>
      <c r="G149" s="198">
        <f>-(D149*18.699187%-D149)</f>
        <v>0</v>
      </c>
      <c r="H149" s="218"/>
    </row>
    <row r="150" spans="1:8" s="30" customFormat="1" ht="30" customHeight="1">
      <c r="A150" s="212"/>
      <c r="B150" s="181"/>
      <c r="C150" s="183"/>
      <c r="D150" s="141"/>
      <c r="E150" s="143"/>
      <c r="F150" s="149"/>
      <c r="G150" s="198"/>
      <c r="H150" s="218"/>
    </row>
    <row r="151" spans="1:8" ht="30" customHeight="1">
      <c r="A151" s="215"/>
      <c r="B151" s="173"/>
      <c r="C151" s="167"/>
      <c r="D151" s="145"/>
      <c r="E151" s="147"/>
      <c r="F151" s="149"/>
      <c r="G151" s="198"/>
      <c r="H151" s="218"/>
    </row>
    <row r="152" spans="1:8" ht="30" customHeight="1">
      <c r="A152" s="212" t="s">
        <v>153</v>
      </c>
      <c r="B152" s="277" t="s">
        <v>122</v>
      </c>
      <c r="C152" s="278"/>
      <c r="D152" s="141">
        <f>SUM(D153:D154:D155:D156)</f>
        <v>452011</v>
      </c>
      <c r="E152" s="141">
        <f>SUM(E153:E154:E155:E156)</f>
        <v>0</v>
      </c>
      <c r="F152" s="141">
        <f>SUM(F153:F154:F155:F156)</f>
        <v>0</v>
      </c>
      <c r="G152" s="141">
        <f>SUM(G153:G154:G155:G156)</f>
        <v>367488.61784943</v>
      </c>
      <c r="H152" s="218"/>
    </row>
    <row r="153" spans="1:8" ht="30" customHeight="1">
      <c r="A153" s="211" t="s">
        <v>154</v>
      </c>
      <c r="B153" s="173" t="s">
        <v>448</v>
      </c>
      <c r="C153" s="167"/>
      <c r="D153" s="145">
        <v>0</v>
      </c>
      <c r="E153" s="143"/>
      <c r="F153" s="148"/>
      <c r="G153" s="198">
        <f>-(D153*18.699187%-D153)</f>
        <v>0</v>
      </c>
      <c r="H153" s="218"/>
    </row>
    <row r="154" spans="1:8" ht="30" customHeight="1">
      <c r="A154" s="211" t="s">
        <v>155</v>
      </c>
      <c r="B154" s="173" t="s">
        <v>532</v>
      </c>
      <c r="C154" s="166"/>
      <c r="D154" s="145">
        <v>5660</v>
      </c>
      <c r="E154" s="148"/>
      <c r="F154" s="148"/>
      <c r="G154" s="198">
        <f>-(D154*18.699187%-D154)</f>
        <v>4601.6260158000005</v>
      </c>
      <c r="H154" s="218" t="s">
        <v>505</v>
      </c>
    </row>
    <row r="155" spans="1:8" ht="30" customHeight="1">
      <c r="A155" s="211" t="s">
        <v>156</v>
      </c>
      <c r="B155" s="173" t="s">
        <v>562</v>
      </c>
      <c r="C155" s="166"/>
      <c r="D155" s="145">
        <v>367251</v>
      </c>
      <c r="E155" s="148"/>
      <c r="F155" s="148"/>
      <c r="G155" s="198">
        <f>-(D155*18.699187%-D155)</f>
        <v>298578.04875063</v>
      </c>
      <c r="H155" s="218" t="s">
        <v>499</v>
      </c>
    </row>
    <row r="156" spans="1:8" ht="30" customHeight="1">
      <c r="A156" s="211" t="s">
        <v>157</v>
      </c>
      <c r="B156" s="173" t="s">
        <v>563</v>
      </c>
      <c r="C156" s="166"/>
      <c r="D156" s="145">
        <v>79100</v>
      </c>
      <c r="E156" s="148"/>
      <c r="F156" s="148"/>
      <c r="G156" s="198">
        <f>-(D156*18.699187%-D156)</f>
        <v>64308.943083000006</v>
      </c>
      <c r="H156" s="218" t="s">
        <v>499</v>
      </c>
    </row>
    <row r="157" spans="1:8" s="30" customFormat="1" ht="30" customHeight="1">
      <c r="A157" s="211"/>
      <c r="B157" s="173"/>
      <c r="C157" s="166"/>
      <c r="D157" s="145"/>
      <c r="E157" s="143"/>
      <c r="F157" s="148"/>
      <c r="G157" s="198"/>
      <c r="H157" s="218"/>
    </row>
    <row r="158" spans="1:8" s="30" customFormat="1" ht="30" customHeight="1">
      <c r="A158" s="211"/>
      <c r="B158" s="173"/>
      <c r="C158" s="166"/>
      <c r="D158" s="145"/>
      <c r="E158" s="146"/>
      <c r="F158" s="148"/>
      <c r="G158" s="198"/>
      <c r="H158" s="218"/>
    </row>
    <row r="159" spans="1:8" s="30" customFormat="1" ht="30" customHeight="1">
      <c r="A159" s="212" t="s">
        <v>560</v>
      </c>
      <c r="B159" s="275" t="s">
        <v>450</v>
      </c>
      <c r="C159" s="275"/>
      <c r="D159" s="141">
        <f>SUM(D160)</f>
        <v>4000</v>
      </c>
      <c r="E159" s="141">
        <f>SUM(E160)</f>
        <v>0</v>
      </c>
      <c r="F159" s="141">
        <f>SUM(F160)</f>
        <v>0</v>
      </c>
      <c r="G159" s="141">
        <f>SUM(G160)</f>
        <v>5800</v>
      </c>
      <c r="H159" s="218"/>
    </row>
    <row r="160" spans="1:8" s="30" customFormat="1" ht="30" customHeight="1">
      <c r="A160" s="211" t="s">
        <v>356</v>
      </c>
      <c r="B160" s="170" t="s">
        <v>519</v>
      </c>
      <c r="C160" s="183"/>
      <c r="D160" s="145">
        <v>4000</v>
      </c>
      <c r="E160" s="151"/>
      <c r="F160" s="156"/>
      <c r="G160" s="198">
        <v>5800</v>
      </c>
      <c r="H160" s="218" t="s">
        <v>500</v>
      </c>
    </row>
    <row r="161" spans="1:8" s="30" customFormat="1" ht="30" customHeight="1">
      <c r="A161" s="212"/>
      <c r="B161" s="181"/>
      <c r="C161" s="183"/>
      <c r="D161" s="141"/>
      <c r="E161" s="151"/>
      <c r="F161" s="156"/>
      <c r="G161" s="198"/>
      <c r="H161" s="218"/>
    </row>
    <row r="162" spans="1:8" ht="30" customHeight="1">
      <c r="A162" s="211"/>
      <c r="B162" s="174"/>
      <c r="C162" s="166"/>
      <c r="D162" s="157"/>
      <c r="E162" s="148"/>
      <c r="F162" s="149"/>
      <c r="G162" s="198"/>
      <c r="H162" s="218"/>
    </row>
    <row r="163" spans="1:8" ht="30" customHeight="1">
      <c r="A163" s="212"/>
      <c r="B163" s="174" t="s">
        <v>79</v>
      </c>
      <c r="C163" s="166"/>
      <c r="D163" s="141">
        <f>SUM(D12,D22,D40,D47,D51,D55,D59,D67,D72,D79,D87,D92,D99,D103,D111,D116,D120,D124,D130,D133,D136,D152,D159)</f>
        <v>2677473</v>
      </c>
      <c r="E163" s="141">
        <f>SUM(E12,E22,E40,E47,E51,E55,E59,E67,E72,E79,E87,E92,E99,E103,E111,E116,E120,E124,E130,E133,E136,E152,E159)</f>
        <v>0</v>
      </c>
      <c r="F163" s="141">
        <f>SUM(F12,F22,F40,F47,F51,F55,F59,F67,F72,F79,F87,F92,F99,F103,F111,F116,F120,F124,F130,F133,F136,F152,F159)</f>
        <v>0</v>
      </c>
      <c r="G163" s="141">
        <f>SUM(G12,G22,G40,G47,G51,G55,G59,G67,G72,G79,G87,G92,G99,G103,G111,G116,G120,G124,G130,G133,G136,G152,G159)</f>
        <v>1962765.2424890802</v>
      </c>
      <c r="H163" s="218"/>
    </row>
    <row r="164" spans="1:8" ht="30" customHeight="1">
      <c r="A164" s="211"/>
      <c r="B164" s="173"/>
      <c r="C164" s="166"/>
      <c r="D164" s="159"/>
      <c r="E164" s="160"/>
      <c r="F164" s="149"/>
      <c r="G164" s="198"/>
      <c r="H164" s="218"/>
    </row>
    <row r="165" spans="1:8" s="30" customFormat="1" ht="30" customHeight="1" thickBot="1">
      <c r="A165" s="217"/>
      <c r="B165" s="201"/>
      <c r="C165" s="202"/>
      <c r="D165" s="203"/>
      <c r="E165" s="204"/>
      <c r="F165" s="205"/>
      <c r="G165" s="206"/>
      <c r="H165" s="219"/>
    </row>
    <row r="166" ht="15.75" thickTop="1"/>
    <row r="169" ht="15">
      <c r="B169" s="16" t="s">
        <v>561</v>
      </c>
    </row>
    <row r="172" spans="2:3" ht="15">
      <c r="B172" s="16" t="s">
        <v>482</v>
      </c>
      <c r="C172" s="191" t="s">
        <v>483</v>
      </c>
    </row>
    <row r="175" spans="2:3" ht="15">
      <c r="B175" s="16" t="s">
        <v>484</v>
      </c>
      <c r="C175" s="191" t="s">
        <v>485</v>
      </c>
    </row>
  </sheetData>
  <sheetProtection/>
  <mergeCells count="36">
    <mergeCell ref="B11:C11"/>
    <mergeCell ref="A6:F6"/>
    <mergeCell ref="H6:H7"/>
    <mergeCell ref="A8:A9"/>
    <mergeCell ref="B8:B9"/>
    <mergeCell ref="D8:D9"/>
    <mergeCell ref="E8:F8"/>
    <mergeCell ref="G8:G9"/>
    <mergeCell ref="H8:H9"/>
    <mergeCell ref="B12:C12"/>
    <mergeCell ref="B22:C22"/>
    <mergeCell ref="B40:C40"/>
    <mergeCell ref="B47:C47"/>
    <mergeCell ref="B51:C51"/>
    <mergeCell ref="B59:C59"/>
    <mergeCell ref="B67:C67"/>
    <mergeCell ref="B55:C55"/>
    <mergeCell ref="B72:C72"/>
    <mergeCell ref="B79:C79"/>
    <mergeCell ref="B87:C87"/>
    <mergeCell ref="B92:C92"/>
    <mergeCell ref="B99:C99"/>
    <mergeCell ref="B103:C103"/>
    <mergeCell ref="B111:C111"/>
    <mergeCell ref="B116:C116"/>
    <mergeCell ref="B124:C124"/>
    <mergeCell ref="B130:C130"/>
    <mergeCell ref="B120:C120"/>
    <mergeCell ref="B133:C133"/>
    <mergeCell ref="B136:C136"/>
    <mergeCell ref="B152:C152"/>
    <mergeCell ref="B159:C159"/>
    <mergeCell ref="B140:C140"/>
    <mergeCell ref="B143:C143"/>
    <mergeCell ref="B146:C146"/>
    <mergeCell ref="B149:C149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H176"/>
  <sheetViews>
    <sheetView zoomScale="75" zoomScaleNormal="75" zoomScalePageLayoutView="0" workbookViewId="0" topLeftCell="A142">
      <selection activeCell="C156" sqref="C156"/>
    </sheetView>
  </sheetViews>
  <sheetFormatPr defaultColWidth="9.140625" defaultRowHeight="12.75"/>
  <cols>
    <col min="1" max="1" width="10.8515625" style="25" customWidth="1"/>
    <col min="2" max="2" width="61.7109375" style="16" customWidth="1"/>
    <col min="3" max="3" width="40.140625" style="18" customWidth="1"/>
    <col min="4" max="4" width="27.140625" style="138" customWidth="1"/>
    <col min="5" max="5" width="27.57421875" style="19" hidden="1" customWidth="1"/>
    <col min="6" max="6" width="23.421875" style="19" hidden="1" customWidth="1"/>
    <col min="7" max="7" width="23.421875" style="137" customWidth="1"/>
    <col min="8" max="8" width="18.421875" style="137" customWidth="1"/>
    <col min="9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8" ht="30" customHeight="1" thickTop="1">
      <c r="A6" s="287" t="s">
        <v>566</v>
      </c>
      <c r="B6" s="304"/>
      <c r="C6" s="304"/>
      <c r="D6" s="304"/>
      <c r="E6" s="304"/>
      <c r="F6" s="304"/>
      <c r="G6" s="194"/>
      <c r="H6" s="296"/>
    </row>
    <row r="7" spans="1:8" ht="30" customHeight="1" thickBot="1">
      <c r="A7" s="185"/>
      <c r="B7" s="186"/>
      <c r="C7" s="187"/>
      <c r="D7" s="188"/>
      <c r="E7" s="189"/>
      <c r="F7" s="193"/>
      <c r="G7" s="195"/>
      <c r="H7" s="297"/>
    </row>
    <row r="8" spans="1:8" s="30" customFormat="1" ht="30" customHeight="1" thickTop="1">
      <c r="A8" s="305" t="s">
        <v>1</v>
      </c>
      <c r="B8" s="294" t="s">
        <v>2</v>
      </c>
      <c r="C8" s="184"/>
      <c r="D8" s="290" t="s">
        <v>389</v>
      </c>
      <c r="E8" s="285" t="s">
        <v>5</v>
      </c>
      <c r="F8" s="285"/>
      <c r="G8" s="302" t="s">
        <v>497</v>
      </c>
      <c r="H8" s="298" t="s">
        <v>498</v>
      </c>
    </row>
    <row r="9" spans="1:8" s="30" customFormat="1" ht="30" customHeight="1">
      <c r="A9" s="306"/>
      <c r="B9" s="295"/>
      <c r="C9" s="165"/>
      <c r="D9" s="291"/>
      <c r="E9" s="162" t="s">
        <v>6</v>
      </c>
      <c r="F9" s="162" t="s">
        <v>7</v>
      </c>
      <c r="G9" s="303"/>
      <c r="H9" s="299"/>
    </row>
    <row r="10" spans="1:8" s="38" customFormat="1" ht="30" customHeight="1">
      <c r="A10" s="207">
        <v>1</v>
      </c>
      <c r="B10" s="164">
        <v>2</v>
      </c>
      <c r="C10" s="163"/>
      <c r="D10" s="140">
        <v>3</v>
      </c>
      <c r="E10" s="140">
        <v>7</v>
      </c>
      <c r="F10" s="140">
        <v>8</v>
      </c>
      <c r="G10" s="196">
        <v>4</v>
      </c>
      <c r="H10" s="192">
        <v>5</v>
      </c>
    </row>
    <row r="11" spans="1:8" s="38" customFormat="1" ht="30" customHeight="1">
      <c r="A11" s="207"/>
      <c r="B11" s="300" t="s">
        <v>362</v>
      </c>
      <c r="C11" s="301"/>
      <c r="E11" s="141"/>
      <c r="F11" s="141"/>
      <c r="G11" s="196"/>
      <c r="H11" s="192"/>
    </row>
    <row r="12" spans="1:8" s="30" customFormat="1" ht="30" customHeight="1">
      <c r="A12" s="208" t="s">
        <v>92</v>
      </c>
      <c r="B12" s="275" t="s">
        <v>363</v>
      </c>
      <c r="C12" s="275"/>
      <c r="D12" s="141">
        <f>SUM(D13:D19)</f>
        <v>135307</v>
      </c>
      <c r="E12" s="141">
        <f>SUM(E13:E19)</f>
        <v>0</v>
      </c>
      <c r="F12" s="141">
        <f>SUM(F13:F19)</f>
        <v>0</v>
      </c>
      <c r="G12" s="197">
        <f>SUM(G13:G19)</f>
        <v>110005.69104591</v>
      </c>
      <c r="H12" s="200"/>
    </row>
    <row r="13" spans="1:8" ht="30" customHeight="1">
      <c r="A13" s="209" t="s">
        <v>81</v>
      </c>
      <c r="B13" s="169" t="s">
        <v>506</v>
      </c>
      <c r="C13" s="166"/>
      <c r="D13" s="145">
        <v>24850</v>
      </c>
      <c r="E13" s="146"/>
      <c r="F13" s="146"/>
      <c r="G13" s="198">
        <f>-(D13*18.699187%-D13)</f>
        <v>20203.2520305</v>
      </c>
      <c r="H13" s="218" t="s">
        <v>499</v>
      </c>
    </row>
    <row r="14" spans="1:8" ht="30" customHeight="1">
      <c r="A14" s="209" t="s">
        <v>82</v>
      </c>
      <c r="B14" s="169" t="s">
        <v>507</v>
      </c>
      <c r="C14" s="167"/>
      <c r="D14" s="145">
        <v>12400</v>
      </c>
      <c r="E14" s="146"/>
      <c r="F14" s="146"/>
      <c r="G14" s="198">
        <f aca="true" t="shared" si="0" ref="G14:G82">-(D14*18.699187%-D14)</f>
        <v>10081.300812000001</v>
      </c>
      <c r="H14" s="218" t="s">
        <v>499</v>
      </c>
    </row>
    <row r="15" spans="1:8" ht="30" customHeight="1">
      <c r="A15" s="209" t="s">
        <v>83</v>
      </c>
      <c r="B15" s="169" t="s">
        <v>508</v>
      </c>
      <c r="C15" s="166"/>
      <c r="D15" s="145">
        <v>5800</v>
      </c>
      <c r="E15" s="146"/>
      <c r="F15" s="146"/>
      <c r="G15" s="198">
        <f t="shared" si="0"/>
        <v>4715.447154</v>
      </c>
      <c r="H15" s="218" t="s">
        <v>499</v>
      </c>
    </row>
    <row r="16" spans="1:8" ht="30" customHeight="1">
      <c r="A16" s="209" t="s">
        <v>84</v>
      </c>
      <c r="B16" s="169" t="s">
        <v>509</v>
      </c>
      <c r="C16" s="166"/>
      <c r="D16" s="145">
        <v>10868</v>
      </c>
      <c r="E16" s="146"/>
      <c r="F16" s="146"/>
      <c r="G16" s="198">
        <f t="shared" si="0"/>
        <v>8835.77235684</v>
      </c>
      <c r="H16" s="218" t="s">
        <v>499</v>
      </c>
    </row>
    <row r="17" spans="1:8" ht="30" customHeight="1">
      <c r="A17" s="209" t="s">
        <v>85</v>
      </c>
      <c r="B17" s="176" t="s">
        <v>510</v>
      </c>
      <c r="C17" s="166"/>
      <c r="D17" s="145">
        <v>58297</v>
      </c>
      <c r="E17" s="147"/>
      <c r="F17" s="146"/>
      <c r="G17" s="198">
        <f t="shared" si="0"/>
        <v>47395.93495461</v>
      </c>
      <c r="H17" s="218" t="s">
        <v>499</v>
      </c>
    </row>
    <row r="18" spans="1:8" ht="30" customHeight="1">
      <c r="A18" s="209" t="s">
        <v>86</v>
      </c>
      <c r="B18" s="169" t="s">
        <v>392</v>
      </c>
      <c r="C18" s="166"/>
      <c r="D18" s="145">
        <v>6742</v>
      </c>
      <c r="E18" s="147"/>
      <c r="F18" s="146"/>
      <c r="G18" s="198">
        <f t="shared" si="0"/>
        <v>5481.30081246</v>
      </c>
      <c r="H18" s="218" t="s">
        <v>499</v>
      </c>
    </row>
    <row r="19" spans="1:8" ht="30" customHeight="1">
      <c r="A19" s="209" t="s">
        <v>394</v>
      </c>
      <c r="B19" s="169" t="s">
        <v>521</v>
      </c>
      <c r="C19" s="166"/>
      <c r="D19" s="145">
        <v>16350</v>
      </c>
      <c r="E19" s="147"/>
      <c r="F19" s="146"/>
      <c r="G19" s="198">
        <f t="shared" si="0"/>
        <v>13292.682925500001</v>
      </c>
      <c r="H19" s="218" t="s">
        <v>500</v>
      </c>
    </row>
    <row r="20" spans="1:8" ht="30" customHeight="1">
      <c r="A20" s="209"/>
      <c r="B20" s="169"/>
      <c r="C20" s="166"/>
      <c r="D20" s="145"/>
      <c r="E20" s="147"/>
      <c r="F20" s="146"/>
      <c r="G20" s="198"/>
      <c r="H20" s="199"/>
    </row>
    <row r="21" spans="1:8" ht="30" customHeight="1">
      <c r="A21" s="209"/>
      <c r="B21" s="169"/>
      <c r="C21" s="168"/>
      <c r="D21" s="145"/>
      <c r="E21" s="146"/>
      <c r="F21" s="148"/>
      <c r="G21" s="198"/>
      <c r="H21" s="199"/>
    </row>
    <row r="22" spans="1:8" s="30" customFormat="1" ht="30" customHeight="1">
      <c r="A22" s="208" t="s">
        <v>101</v>
      </c>
      <c r="B22" s="275" t="s">
        <v>364</v>
      </c>
      <c r="C22" s="275"/>
      <c r="D22" s="141">
        <f>SUM(D23:D37)</f>
        <v>732600</v>
      </c>
      <c r="E22" s="141">
        <f>SUM(E23:E37)</f>
        <v>0</v>
      </c>
      <c r="F22" s="141">
        <f>SUM(F23:F37)</f>
        <v>0</v>
      </c>
      <c r="G22" s="141">
        <f>SUM(G23:G37)</f>
        <v>620424.68596229</v>
      </c>
      <c r="H22" s="200"/>
    </row>
    <row r="23" spans="1:8" ht="30" customHeight="1">
      <c r="A23" s="209" t="s">
        <v>102</v>
      </c>
      <c r="B23" s="170" t="s">
        <v>511</v>
      </c>
      <c r="C23" s="166"/>
      <c r="D23" s="145">
        <v>25759</v>
      </c>
      <c r="E23" s="147"/>
      <c r="F23" s="149"/>
      <c r="G23" s="198">
        <f t="shared" si="0"/>
        <v>20942.27642067</v>
      </c>
      <c r="H23" s="218" t="s">
        <v>500</v>
      </c>
    </row>
    <row r="24" spans="1:8" ht="30" customHeight="1">
      <c r="A24" s="209" t="s">
        <v>103</v>
      </c>
      <c r="B24" s="170" t="s">
        <v>512</v>
      </c>
      <c r="C24" s="166"/>
      <c r="D24" s="145">
        <v>31600</v>
      </c>
      <c r="E24" s="147"/>
      <c r="F24" s="149"/>
      <c r="G24" s="198">
        <f t="shared" si="0"/>
        <v>25691.056908</v>
      </c>
      <c r="H24" s="218" t="s">
        <v>500</v>
      </c>
    </row>
    <row r="25" spans="1:8" ht="30" customHeight="1">
      <c r="A25" s="209" t="s">
        <v>104</v>
      </c>
      <c r="B25" s="170" t="s">
        <v>396</v>
      </c>
      <c r="C25" s="166"/>
      <c r="D25" s="145">
        <v>84270</v>
      </c>
      <c r="E25" s="147"/>
      <c r="F25" s="149"/>
      <c r="G25" s="198">
        <f t="shared" si="0"/>
        <v>68512.1951151</v>
      </c>
      <c r="H25" s="218" t="s">
        <v>500</v>
      </c>
    </row>
    <row r="26" spans="1:8" ht="30" customHeight="1">
      <c r="A26" s="209" t="s">
        <v>105</v>
      </c>
      <c r="B26" s="170" t="s">
        <v>513</v>
      </c>
      <c r="C26" s="166" t="s">
        <v>595</v>
      </c>
      <c r="D26" s="145">
        <v>68767</v>
      </c>
      <c r="E26" s="147"/>
      <c r="F26" s="149"/>
      <c r="G26" s="198">
        <v>80723.06</v>
      </c>
      <c r="H26" s="218" t="s">
        <v>500</v>
      </c>
    </row>
    <row r="27" spans="1:8" ht="30" customHeight="1">
      <c r="A27" s="209" t="s">
        <v>106</v>
      </c>
      <c r="B27" s="170" t="s">
        <v>398</v>
      </c>
      <c r="C27" s="167"/>
      <c r="D27" s="145">
        <v>20135</v>
      </c>
      <c r="E27" s="147"/>
      <c r="F27" s="149"/>
      <c r="G27" s="198">
        <f t="shared" si="0"/>
        <v>16369.918697550002</v>
      </c>
      <c r="H27" s="218" t="s">
        <v>500</v>
      </c>
    </row>
    <row r="28" spans="1:8" ht="30" customHeight="1">
      <c r="A28" s="209" t="s">
        <v>107</v>
      </c>
      <c r="B28" s="170" t="s">
        <v>399</v>
      </c>
      <c r="C28" s="166"/>
      <c r="D28" s="145">
        <v>43790</v>
      </c>
      <c r="E28" s="147"/>
      <c r="F28" s="149"/>
      <c r="G28" s="198">
        <f t="shared" si="0"/>
        <v>35601.6260127</v>
      </c>
      <c r="H28" s="218" t="s">
        <v>500</v>
      </c>
    </row>
    <row r="29" spans="1:8" ht="30" customHeight="1">
      <c r="A29" s="209" t="s">
        <v>108</v>
      </c>
      <c r="B29" s="170" t="s">
        <v>453</v>
      </c>
      <c r="C29" s="166" t="s">
        <v>594</v>
      </c>
      <c r="D29" s="145">
        <v>27830</v>
      </c>
      <c r="E29" s="147"/>
      <c r="F29" s="149"/>
      <c r="G29" s="198">
        <f t="shared" si="0"/>
        <v>22626.016257900003</v>
      </c>
      <c r="H29" s="218" t="s">
        <v>500</v>
      </c>
    </row>
    <row r="30" spans="1:8" ht="30" customHeight="1">
      <c r="A30" s="209" t="s">
        <v>109</v>
      </c>
      <c r="B30" s="170" t="s">
        <v>400</v>
      </c>
      <c r="C30" s="166" t="s">
        <v>594</v>
      </c>
      <c r="D30" s="145">
        <v>21200</v>
      </c>
      <c r="E30" s="147"/>
      <c r="F30" s="149"/>
      <c r="G30" s="198">
        <f t="shared" si="0"/>
        <v>17235.772356</v>
      </c>
      <c r="H30" s="218" t="s">
        <v>500</v>
      </c>
    </row>
    <row r="31" spans="1:8" ht="30" customHeight="1">
      <c r="A31" s="209" t="s">
        <v>110</v>
      </c>
      <c r="B31" s="170" t="s">
        <v>514</v>
      </c>
      <c r="C31" s="166" t="s">
        <v>595</v>
      </c>
      <c r="D31" s="145">
        <v>122446</v>
      </c>
      <c r="E31" s="147"/>
      <c r="F31" s="149"/>
      <c r="G31" s="198">
        <f t="shared" si="0"/>
        <v>99549.59348598</v>
      </c>
      <c r="H31" s="218" t="s">
        <v>500</v>
      </c>
    </row>
    <row r="32" spans="1:8" ht="30" customHeight="1">
      <c r="A32" s="209" t="s">
        <v>406</v>
      </c>
      <c r="B32" s="170" t="s">
        <v>401</v>
      </c>
      <c r="C32" s="166"/>
      <c r="D32" s="145">
        <v>33620</v>
      </c>
      <c r="E32" s="147"/>
      <c r="F32" s="149"/>
      <c r="G32" s="198">
        <f t="shared" si="0"/>
        <v>27333.3333306</v>
      </c>
      <c r="H32" s="218" t="s">
        <v>500</v>
      </c>
    </row>
    <row r="33" spans="1:8" ht="30" customHeight="1">
      <c r="A33" s="209" t="s">
        <v>407</v>
      </c>
      <c r="B33" s="170" t="s">
        <v>569</v>
      </c>
      <c r="C33" s="166"/>
      <c r="D33" s="145">
        <v>27896</v>
      </c>
      <c r="E33" s="147"/>
      <c r="F33" s="149"/>
      <c r="G33" s="198">
        <f t="shared" si="0"/>
        <v>22679.67479448</v>
      </c>
      <c r="H33" s="218" t="s">
        <v>500</v>
      </c>
    </row>
    <row r="34" spans="1:8" ht="30" customHeight="1">
      <c r="A34" s="209" t="s">
        <v>408</v>
      </c>
      <c r="B34" s="170" t="s">
        <v>492</v>
      </c>
      <c r="C34" s="166"/>
      <c r="D34" s="145">
        <v>9000</v>
      </c>
      <c r="E34" s="147"/>
      <c r="F34" s="146"/>
      <c r="G34" s="198">
        <f t="shared" si="0"/>
        <v>7317.07317</v>
      </c>
      <c r="H34" s="218" t="s">
        <v>500</v>
      </c>
    </row>
    <row r="35" spans="1:8" ht="30" customHeight="1">
      <c r="A35" s="209" t="s">
        <v>409</v>
      </c>
      <c r="B35" s="170" t="s">
        <v>488</v>
      </c>
      <c r="C35" s="167"/>
      <c r="D35" s="145">
        <v>75175</v>
      </c>
      <c r="E35" s="147"/>
      <c r="F35" s="146"/>
      <c r="G35" s="198">
        <f t="shared" si="0"/>
        <v>61117.886172750004</v>
      </c>
      <c r="H35" s="218" t="s">
        <v>500</v>
      </c>
    </row>
    <row r="36" spans="1:8" ht="30" customHeight="1">
      <c r="A36" s="209" t="s">
        <v>410</v>
      </c>
      <c r="B36" s="170" t="s">
        <v>404</v>
      </c>
      <c r="C36" s="166" t="s">
        <v>596</v>
      </c>
      <c r="D36" s="145">
        <v>131512</v>
      </c>
      <c r="E36" s="147"/>
      <c r="F36" s="146"/>
      <c r="G36" s="198">
        <f t="shared" si="0"/>
        <v>106920.32519256</v>
      </c>
      <c r="H36" s="218" t="s">
        <v>500</v>
      </c>
    </row>
    <row r="37" spans="1:8" ht="30" customHeight="1">
      <c r="A37" s="209" t="s">
        <v>456</v>
      </c>
      <c r="B37" s="170" t="s">
        <v>411</v>
      </c>
      <c r="C37" s="167"/>
      <c r="D37" s="145">
        <v>9600</v>
      </c>
      <c r="E37" s="147"/>
      <c r="F37" s="146"/>
      <c r="G37" s="198">
        <f t="shared" si="0"/>
        <v>7804.8780480000005</v>
      </c>
      <c r="H37" s="218" t="s">
        <v>500</v>
      </c>
    </row>
    <row r="38" spans="1:8" ht="30" customHeight="1">
      <c r="A38" s="209"/>
      <c r="B38" s="170"/>
      <c r="C38" s="167"/>
      <c r="D38" s="145"/>
      <c r="E38" s="147"/>
      <c r="F38" s="146"/>
      <c r="G38" s="198"/>
      <c r="H38" s="199"/>
    </row>
    <row r="39" spans="1:8" ht="30" customHeight="1">
      <c r="A39" s="209"/>
      <c r="B39" s="170"/>
      <c r="C39" s="167"/>
      <c r="D39" s="145"/>
      <c r="E39" s="147"/>
      <c r="F39" s="146"/>
      <c r="G39" s="198"/>
      <c r="H39" s="199"/>
    </row>
    <row r="40" spans="1:8" ht="30" customHeight="1">
      <c r="A40" s="208" t="s">
        <v>8</v>
      </c>
      <c r="B40" s="275" t="s">
        <v>365</v>
      </c>
      <c r="C40" s="275"/>
      <c r="D40" s="141">
        <f>SUM(D41:D44)</f>
        <v>338000</v>
      </c>
      <c r="E40" s="141">
        <f>SUM(E41:E44)</f>
        <v>0</v>
      </c>
      <c r="F40" s="141">
        <f>SUM(F41:F44)</f>
        <v>0</v>
      </c>
      <c r="G40" s="141">
        <f>SUM(G41:G44)</f>
        <v>274796.74794000003</v>
      </c>
      <c r="H40" s="199"/>
    </row>
    <row r="41" spans="1:8" ht="30" customHeight="1">
      <c r="A41" s="209" t="s">
        <v>320</v>
      </c>
      <c r="B41" s="170" t="s">
        <v>515</v>
      </c>
      <c r="C41" s="257" t="s">
        <v>597</v>
      </c>
      <c r="D41" s="145">
        <v>194621</v>
      </c>
      <c r="E41" s="143"/>
      <c r="F41" s="143"/>
      <c r="G41" s="198">
        <f t="shared" si="0"/>
        <v>158228.45526873</v>
      </c>
      <c r="H41" s="218" t="s">
        <v>499</v>
      </c>
    </row>
    <row r="42" spans="1:8" ht="30" customHeight="1">
      <c r="A42" s="209" t="s">
        <v>321</v>
      </c>
      <c r="B42" s="170" t="s">
        <v>458</v>
      </c>
      <c r="C42" s="220"/>
      <c r="D42" s="145">
        <v>42800</v>
      </c>
      <c r="E42" s="143"/>
      <c r="F42" s="143"/>
      <c r="G42" s="198">
        <f t="shared" si="0"/>
        <v>34796.747964</v>
      </c>
      <c r="H42" s="218" t="s">
        <v>499</v>
      </c>
    </row>
    <row r="43" spans="1:8" ht="30" customHeight="1">
      <c r="A43" s="209" t="s">
        <v>322</v>
      </c>
      <c r="B43" s="170" t="s">
        <v>516</v>
      </c>
      <c r="C43" s="220"/>
      <c r="D43" s="145">
        <v>50579</v>
      </c>
      <c r="E43" s="143"/>
      <c r="F43" s="143"/>
      <c r="G43" s="198">
        <f t="shared" si="0"/>
        <v>41121.13820727</v>
      </c>
      <c r="H43" s="218" t="s">
        <v>499</v>
      </c>
    </row>
    <row r="44" spans="1:8" ht="30" customHeight="1">
      <c r="A44" s="209" t="s">
        <v>535</v>
      </c>
      <c r="B44" s="170" t="s">
        <v>536</v>
      </c>
      <c r="C44" s="220"/>
      <c r="D44" s="145">
        <v>50000</v>
      </c>
      <c r="E44" s="143"/>
      <c r="F44" s="143"/>
      <c r="G44" s="198">
        <f t="shared" si="0"/>
        <v>40650.4065</v>
      </c>
      <c r="H44" s="218" t="s">
        <v>499</v>
      </c>
    </row>
    <row r="45" spans="1:8" ht="30" customHeight="1">
      <c r="A45" s="209"/>
      <c r="B45" s="170"/>
      <c r="C45" s="167"/>
      <c r="D45" s="145"/>
      <c r="E45" s="143"/>
      <c r="F45" s="143"/>
      <c r="G45" s="198"/>
      <c r="H45" s="218"/>
    </row>
    <row r="46" spans="1:8" ht="30" customHeight="1">
      <c r="A46" s="209"/>
      <c r="B46" s="171"/>
      <c r="C46" s="167"/>
      <c r="D46" s="145"/>
      <c r="E46" s="143"/>
      <c r="F46" s="143"/>
      <c r="G46" s="198"/>
      <c r="H46" s="218"/>
    </row>
    <row r="47" spans="1:8" ht="30" customHeight="1">
      <c r="A47" s="208" t="s">
        <v>9</v>
      </c>
      <c r="B47" s="275" t="s">
        <v>366</v>
      </c>
      <c r="C47" s="275"/>
      <c r="D47" s="141">
        <f>SUM(D48)</f>
        <v>10620</v>
      </c>
      <c r="E47" s="141">
        <f>SUM(E48)</f>
        <v>0</v>
      </c>
      <c r="F47" s="141">
        <f>SUM(F48)</f>
        <v>0</v>
      </c>
      <c r="G47" s="141">
        <f>SUM(G48)</f>
        <v>8634.1463406</v>
      </c>
      <c r="H47" s="218"/>
    </row>
    <row r="48" spans="1:8" ht="30" customHeight="1">
      <c r="A48" s="209" t="s">
        <v>323</v>
      </c>
      <c r="B48" s="170" t="s">
        <v>413</v>
      </c>
      <c r="C48" s="166"/>
      <c r="D48" s="145">
        <v>10620</v>
      </c>
      <c r="E48" s="143"/>
      <c r="F48" s="143"/>
      <c r="G48" s="198">
        <f t="shared" si="0"/>
        <v>8634.1463406</v>
      </c>
      <c r="H48" s="218" t="s">
        <v>501</v>
      </c>
    </row>
    <row r="49" spans="1:8" ht="30" customHeight="1">
      <c r="A49" s="209"/>
      <c r="B49" s="170"/>
      <c r="C49" s="166"/>
      <c r="D49" s="145"/>
      <c r="E49" s="143"/>
      <c r="F49" s="143"/>
      <c r="G49" s="198"/>
      <c r="H49" s="218"/>
    </row>
    <row r="50" spans="1:8" ht="30" customHeight="1">
      <c r="A50" s="209"/>
      <c r="B50" s="170"/>
      <c r="C50" s="166"/>
      <c r="D50" s="145"/>
      <c r="E50" s="143"/>
      <c r="F50" s="143"/>
      <c r="G50" s="198"/>
      <c r="H50" s="218"/>
    </row>
    <row r="51" spans="1:8" ht="30" customHeight="1">
      <c r="A51" s="208" t="s">
        <v>113</v>
      </c>
      <c r="B51" s="277" t="s">
        <v>367</v>
      </c>
      <c r="C51" s="283"/>
      <c r="D51" s="141">
        <f>SUM(D52)</f>
        <v>9179</v>
      </c>
      <c r="E51" s="141">
        <f>SUM(E52)</f>
        <v>0</v>
      </c>
      <c r="F51" s="141">
        <f>SUM(F52)</f>
        <v>0</v>
      </c>
      <c r="G51" s="141">
        <f>SUM(G52)</f>
        <v>7462.60162527</v>
      </c>
      <c r="H51" s="218"/>
    </row>
    <row r="52" spans="1:8" s="30" customFormat="1" ht="30" customHeight="1">
      <c r="A52" s="209" t="s">
        <v>114</v>
      </c>
      <c r="B52" s="169" t="s">
        <v>460</v>
      </c>
      <c r="C52" s="166"/>
      <c r="D52" s="145">
        <v>9179</v>
      </c>
      <c r="E52" s="147"/>
      <c r="F52" s="143"/>
      <c r="G52" s="198">
        <f t="shared" si="0"/>
        <v>7462.60162527</v>
      </c>
      <c r="H52" s="218" t="s">
        <v>522</v>
      </c>
    </row>
    <row r="53" spans="1:8" s="30" customFormat="1" ht="30" customHeight="1">
      <c r="A53" s="209"/>
      <c r="B53" s="169"/>
      <c r="C53" s="166"/>
      <c r="D53" s="145"/>
      <c r="E53" s="147"/>
      <c r="F53" s="143"/>
      <c r="G53" s="198"/>
      <c r="H53" s="218"/>
    </row>
    <row r="54" spans="1:8" s="30" customFormat="1" ht="30" customHeight="1">
      <c r="A54" s="209"/>
      <c r="B54" s="169"/>
      <c r="C54" s="166"/>
      <c r="D54" s="145"/>
      <c r="E54" s="147"/>
      <c r="F54" s="143"/>
      <c r="G54" s="198"/>
      <c r="H54" s="218"/>
    </row>
    <row r="55" spans="1:8" s="30" customFormat="1" ht="30" customHeight="1">
      <c r="A55" s="208" t="s">
        <v>14</v>
      </c>
      <c r="B55" s="277" t="s">
        <v>538</v>
      </c>
      <c r="C55" s="307"/>
      <c r="D55" s="141">
        <f>SUM(D56)</f>
        <v>3492</v>
      </c>
      <c r="E55" s="141">
        <f>SUM(E56)</f>
        <v>0</v>
      </c>
      <c r="F55" s="141">
        <f>SUM(F56)</f>
        <v>0</v>
      </c>
      <c r="G55" s="141">
        <f>SUM(G56)</f>
        <v>2839.02438996</v>
      </c>
      <c r="H55" s="218"/>
    </row>
    <row r="56" spans="1:8" s="30" customFormat="1" ht="30" customHeight="1">
      <c r="A56" s="209" t="s">
        <v>417</v>
      </c>
      <c r="B56" s="169" t="s">
        <v>539</v>
      </c>
      <c r="C56" s="166"/>
      <c r="D56" s="145">
        <v>3492</v>
      </c>
      <c r="E56" s="147"/>
      <c r="F56" s="143"/>
      <c r="G56" s="198">
        <f t="shared" si="0"/>
        <v>2839.02438996</v>
      </c>
      <c r="H56" s="218" t="s">
        <v>499</v>
      </c>
    </row>
    <row r="57" spans="1:8" s="30" customFormat="1" ht="30" customHeight="1">
      <c r="A57" s="209"/>
      <c r="B57" s="169"/>
      <c r="C57" s="166"/>
      <c r="D57" s="145"/>
      <c r="E57" s="147"/>
      <c r="F57" s="143"/>
      <c r="G57" s="198"/>
      <c r="H57" s="218"/>
    </row>
    <row r="58" spans="1:8" s="30" customFormat="1" ht="30" customHeight="1">
      <c r="A58" s="209"/>
      <c r="B58" s="169"/>
      <c r="C58" s="166"/>
      <c r="D58" s="145"/>
      <c r="E58" s="147"/>
      <c r="F58" s="143"/>
      <c r="G58" s="198"/>
      <c r="H58" s="218"/>
    </row>
    <row r="59" spans="1:8" ht="30" customHeight="1">
      <c r="A59" s="208" t="s">
        <v>15</v>
      </c>
      <c r="B59" s="275" t="s">
        <v>369</v>
      </c>
      <c r="C59" s="275"/>
      <c r="D59" s="141">
        <f>SUM(D60:D65)</f>
        <v>934000</v>
      </c>
      <c r="E59" s="141">
        <f>SUM(E60:E65)</f>
        <v>0</v>
      </c>
      <c r="F59" s="141">
        <f>SUM(F60:F65)</f>
        <v>0</v>
      </c>
      <c r="G59" s="141">
        <f>SUM(G60:G65)</f>
        <v>759349.59342</v>
      </c>
      <c r="H59" s="218"/>
    </row>
    <row r="60" spans="1:8" ht="30" customHeight="1">
      <c r="A60" s="210" t="s">
        <v>17</v>
      </c>
      <c r="B60" s="170" t="s">
        <v>414</v>
      </c>
      <c r="C60" s="167"/>
      <c r="D60" s="145">
        <v>31762</v>
      </c>
      <c r="E60" s="148"/>
      <c r="F60" s="148"/>
      <c r="G60" s="198">
        <f t="shared" si="0"/>
        <v>25822.76422506</v>
      </c>
      <c r="H60" s="218" t="s">
        <v>499</v>
      </c>
    </row>
    <row r="61" spans="1:8" ht="30" customHeight="1">
      <c r="A61" s="210" t="s">
        <v>335</v>
      </c>
      <c r="B61" s="169" t="s">
        <v>118</v>
      </c>
      <c r="C61" s="172"/>
      <c r="D61" s="145">
        <v>6200</v>
      </c>
      <c r="E61" s="148"/>
      <c r="F61" s="149"/>
      <c r="G61" s="198">
        <f t="shared" si="0"/>
        <v>5040.650406000001</v>
      </c>
      <c r="H61" s="218" t="s">
        <v>499</v>
      </c>
    </row>
    <row r="62" spans="1:8" s="30" customFormat="1" ht="30" customHeight="1">
      <c r="A62" s="210" t="s">
        <v>20</v>
      </c>
      <c r="B62" s="169" t="s">
        <v>415</v>
      </c>
      <c r="C62" s="167"/>
      <c r="D62" s="145">
        <v>4600</v>
      </c>
      <c r="E62" s="151"/>
      <c r="F62" s="148"/>
      <c r="G62" s="198">
        <f t="shared" si="0"/>
        <v>3739.837398</v>
      </c>
      <c r="H62" s="218" t="s">
        <v>499</v>
      </c>
    </row>
    <row r="63" spans="1:8" ht="30" customHeight="1">
      <c r="A63" s="210" t="s">
        <v>540</v>
      </c>
      <c r="B63" s="169" t="s">
        <v>416</v>
      </c>
      <c r="C63" s="166"/>
      <c r="D63" s="145">
        <v>15106</v>
      </c>
      <c r="E63" s="143"/>
      <c r="F63" s="149"/>
      <c r="G63" s="198">
        <f t="shared" si="0"/>
        <v>12281.30081178</v>
      </c>
      <c r="H63" s="218" t="s">
        <v>501</v>
      </c>
    </row>
    <row r="64" spans="1:8" ht="30" customHeight="1">
      <c r="A64" s="210" t="s">
        <v>541</v>
      </c>
      <c r="B64" s="169" t="s">
        <v>592</v>
      </c>
      <c r="C64" s="166" t="s">
        <v>589</v>
      </c>
      <c r="D64" s="145">
        <v>314332</v>
      </c>
      <c r="E64" s="143"/>
      <c r="F64" s="149"/>
      <c r="G64" s="198">
        <f t="shared" si="0"/>
        <v>255554.47151916</v>
      </c>
      <c r="H64" s="218" t="s">
        <v>499</v>
      </c>
    </row>
    <row r="65" spans="1:8" ht="30" customHeight="1">
      <c r="A65" s="210" t="s">
        <v>590</v>
      </c>
      <c r="B65" s="169" t="s">
        <v>591</v>
      </c>
      <c r="C65" s="166" t="s">
        <v>593</v>
      </c>
      <c r="D65" s="145">
        <v>562000</v>
      </c>
      <c r="E65" s="143"/>
      <c r="F65" s="149"/>
      <c r="G65" s="198">
        <f t="shared" si="0"/>
        <v>456910.56906</v>
      </c>
      <c r="H65" s="218" t="s">
        <v>499</v>
      </c>
    </row>
    <row r="66" spans="1:8" ht="30" customHeight="1">
      <c r="A66" s="210"/>
      <c r="B66" s="137"/>
      <c r="C66" s="167"/>
      <c r="D66" s="145"/>
      <c r="E66" s="151"/>
      <c r="F66" s="149"/>
      <c r="G66" s="198"/>
      <c r="H66" s="218"/>
    </row>
    <row r="67" spans="1:8" ht="30" customHeight="1">
      <c r="A67" s="210"/>
      <c r="B67" s="169"/>
      <c r="C67" s="167"/>
      <c r="D67" s="145"/>
      <c r="E67" s="151"/>
      <c r="F67" s="149"/>
      <c r="G67" s="198"/>
      <c r="H67" s="218"/>
    </row>
    <row r="68" spans="1:8" ht="30" customHeight="1">
      <c r="A68" s="208" t="s">
        <v>21</v>
      </c>
      <c r="B68" s="275" t="s">
        <v>370</v>
      </c>
      <c r="C68" s="275"/>
      <c r="D68" s="141">
        <f>SUM(D69:D71)</f>
        <v>76000</v>
      </c>
      <c r="E68" s="141">
        <f>SUM(E69:E71)</f>
        <v>0</v>
      </c>
      <c r="F68" s="141">
        <f>SUM(F69:F71)</f>
        <v>0</v>
      </c>
      <c r="G68" s="141">
        <f>SUM(G69:G71)</f>
        <v>61788.617880000005</v>
      </c>
      <c r="H68" s="218"/>
    </row>
    <row r="69" spans="1:8" s="30" customFormat="1" ht="30" customHeight="1">
      <c r="A69" s="209" t="s">
        <v>22</v>
      </c>
      <c r="B69" s="169" t="s">
        <v>461</v>
      </c>
      <c r="C69" s="167"/>
      <c r="D69" s="145">
        <v>25420</v>
      </c>
      <c r="E69" s="151"/>
      <c r="F69" s="148"/>
      <c r="G69" s="198">
        <f t="shared" si="0"/>
        <v>20666.6666646</v>
      </c>
      <c r="H69" s="218" t="s">
        <v>523</v>
      </c>
    </row>
    <row r="70" spans="1:8" ht="30" customHeight="1">
      <c r="A70" s="209" t="s">
        <v>24</v>
      </c>
      <c r="B70" s="169" t="s">
        <v>421</v>
      </c>
      <c r="C70" s="167"/>
      <c r="D70" s="145">
        <v>46360</v>
      </c>
      <c r="E70" s="151"/>
      <c r="F70" s="149"/>
      <c r="G70" s="198">
        <f t="shared" si="0"/>
        <v>37691.056906800004</v>
      </c>
      <c r="H70" s="218" t="s">
        <v>523</v>
      </c>
    </row>
    <row r="71" spans="1:8" ht="30" customHeight="1">
      <c r="A71" s="210" t="s">
        <v>25</v>
      </c>
      <c r="B71" s="169" t="s">
        <v>525</v>
      </c>
      <c r="C71" s="167"/>
      <c r="D71" s="145">
        <v>4220</v>
      </c>
      <c r="E71" s="147"/>
      <c r="F71" s="146"/>
      <c r="G71" s="198">
        <f t="shared" si="0"/>
        <v>3430.8943086</v>
      </c>
      <c r="H71" s="218" t="s">
        <v>499</v>
      </c>
    </row>
    <row r="72" spans="1:8" ht="30" customHeight="1">
      <c r="A72" s="210"/>
      <c r="B72" s="169"/>
      <c r="C72" s="167"/>
      <c r="D72" s="145"/>
      <c r="E72" s="147"/>
      <c r="F72" s="146"/>
      <c r="G72" s="198"/>
      <c r="H72" s="218"/>
    </row>
    <row r="73" spans="1:8" ht="30" customHeight="1">
      <c r="A73" s="208" t="s">
        <v>33</v>
      </c>
      <c r="B73" s="282" t="s">
        <v>463</v>
      </c>
      <c r="C73" s="282"/>
      <c r="D73" s="141">
        <f>SUM(D74:D78)</f>
        <v>43560</v>
      </c>
      <c r="E73" s="141">
        <f>SUM(E74:E78)</f>
        <v>0</v>
      </c>
      <c r="F73" s="141">
        <f>SUM(F74:F78)</f>
        <v>0</v>
      </c>
      <c r="G73" s="141">
        <f>SUM(G74:G78)</f>
        <v>36132.682923600005</v>
      </c>
      <c r="H73" s="218"/>
    </row>
    <row r="74" spans="1:8" ht="30" customHeight="1">
      <c r="A74" s="209" t="s">
        <v>34</v>
      </c>
      <c r="B74" s="170" t="s">
        <v>35</v>
      </c>
      <c r="C74" s="166"/>
      <c r="D74" s="145">
        <v>3840</v>
      </c>
      <c r="E74" s="147"/>
      <c r="F74" s="146"/>
      <c r="G74" s="198">
        <v>3840</v>
      </c>
      <c r="H74" s="218" t="s">
        <v>499</v>
      </c>
    </row>
    <row r="75" spans="1:8" ht="30" customHeight="1">
      <c r="A75" s="210" t="s">
        <v>36</v>
      </c>
      <c r="B75" s="169" t="s">
        <v>37</v>
      </c>
      <c r="C75" s="166"/>
      <c r="D75" s="145">
        <v>9036</v>
      </c>
      <c r="E75" s="147"/>
      <c r="F75" s="146"/>
      <c r="G75" s="198">
        <f t="shared" si="0"/>
        <v>7346.34146268</v>
      </c>
      <c r="H75" s="218" t="s">
        <v>499</v>
      </c>
    </row>
    <row r="76" spans="1:8" ht="30" customHeight="1">
      <c r="A76" s="210" t="s">
        <v>38</v>
      </c>
      <c r="B76" s="169" t="s">
        <v>422</v>
      </c>
      <c r="C76" s="166"/>
      <c r="D76" s="145">
        <v>26560</v>
      </c>
      <c r="E76" s="147"/>
      <c r="F76" s="146"/>
      <c r="G76" s="198">
        <f t="shared" si="0"/>
        <v>21593.4959328</v>
      </c>
      <c r="H76" s="218" t="s">
        <v>500</v>
      </c>
    </row>
    <row r="77" spans="1:8" ht="30" customHeight="1">
      <c r="A77" s="210" t="s">
        <v>160</v>
      </c>
      <c r="B77" s="169" t="s">
        <v>462</v>
      </c>
      <c r="C77" s="166"/>
      <c r="D77" s="145">
        <v>4124</v>
      </c>
      <c r="E77" s="147"/>
      <c r="F77" s="146"/>
      <c r="G77" s="198">
        <f t="shared" si="0"/>
        <v>3352.84552812</v>
      </c>
      <c r="H77" s="218" t="s">
        <v>499</v>
      </c>
    </row>
    <row r="78" spans="1:8" ht="30" customHeight="1">
      <c r="A78" s="210"/>
      <c r="B78" s="169"/>
      <c r="C78" s="166"/>
      <c r="D78" s="145"/>
      <c r="E78" s="147"/>
      <c r="F78" s="146"/>
      <c r="G78" s="198"/>
      <c r="H78" s="218"/>
    </row>
    <row r="79" spans="1:8" ht="30" customHeight="1">
      <c r="A79" s="210"/>
      <c r="B79" s="169"/>
      <c r="C79" s="166"/>
      <c r="D79" s="145"/>
      <c r="E79" s="147"/>
      <c r="F79" s="146"/>
      <c r="G79" s="198"/>
      <c r="H79" s="218"/>
    </row>
    <row r="80" spans="1:8" ht="30" customHeight="1">
      <c r="A80" s="208" t="s">
        <v>40</v>
      </c>
      <c r="B80" s="275" t="s">
        <v>423</v>
      </c>
      <c r="C80" s="275"/>
      <c r="D80" s="141">
        <f>SUM(D81:D85)</f>
        <v>78000</v>
      </c>
      <c r="E80" s="141">
        <f>SUM(E81:E85)</f>
        <v>0</v>
      </c>
      <c r="F80" s="141">
        <f>SUM(F81:F85)</f>
        <v>0</v>
      </c>
      <c r="G80" s="141">
        <f>SUM(G81:G85)</f>
        <v>68805.60975209999</v>
      </c>
      <c r="H80" s="218"/>
    </row>
    <row r="81" spans="1:8" ht="30" customHeight="1">
      <c r="A81" s="209" t="s">
        <v>41</v>
      </c>
      <c r="B81" s="169" t="s">
        <v>424</v>
      </c>
      <c r="C81" s="166"/>
      <c r="D81" s="145">
        <v>21750</v>
      </c>
      <c r="E81" s="147"/>
      <c r="F81" s="146"/>
      <c r="G81" s="198">
        <f t="shared" si="0"/>
        <v>17682.9268275</v>
      </c>
      <c r="H81" s="218" t="s">
        <v>499</v>
      </c>
    </row>
    <row r="82" spans="1:8" ht="30" customHeight="1">
      <c r="A82" s="209" t="s">
        <v>434</v>
      </c>
      <c r="B82" s="169" t="s">
        <v>425</v>
      </c>
      <c r="C82" s="166"/>
      <c r="D82" s="145">
        <v>24870</v>
      </c>
      <c r="E82" s="147"/>
      <c r="F82" s="146"/>
      <c r="G82" s="198">
        <f t="shared" si="0"/>
        <v>20219.5121931</v>
      </c>
      <c r="H82" s="218" t="s">
        <v>499</v>
      </c>
    </row>
    <row r="83" spans="1:8" ht="30" customHeight="1">
      <c r="A83" s="209" t="s">
        <v>542</v>
      </c>
      <c r="B83" s="169" t="s">
        <v>428</v>
      </c>
      <c r="C83" s="166"/>
      <c r="D83" s="145">
        <v>19530</v>
      </c>
      <c r="E83" s="147"/>
      <c r="F83" s="146"/>
      <c r="G83" s="198">
        <v>19530</v>
      </c>
      <c r="H83" s="218" t="s">
        <v>499</v>
      </c>
    </row>
    <row r="84" spans="1:8" ht="30" customHeight="1">
      <c r="A84" s="209" t="s">
        <v>543</v>
      </c>
      <c r="B84" s="169" t="s">
        <v>429</v>
      </c>
      <c r="C84" s="166"/>
      <c r="D84" s="145">
        <v>9300</v>
      </c>
      <c r="E84" s="147"/>
      <c r="F84" s="146"/>
      <c r="G84" s="198">
        <v>9300</v>
      </c>
      <c r="H84" s="218" t="s">
        <v>499</v>
      </c>
    </row>
    <row r="85" spans="1:8" ht="30" customHeight="1">
      <c r="A85" s="209" t="s">
        <v>544</v>
      </c>
      <c r="B85" s="169" t="s">
        <v>431</v>
      </c>
      <c r="C85" s="166"/>
      <c r="D85" s="145">
        <v>2550</v>
      </c>
      <c r="E85" s="147"/>
      <c r="F85" s="146"/>
      <c r="G85" s="198">
        <f>-(D85*18.699187%-D85)</f>
        <v>2073.1707315</v>
      </c>
      <c r="H85" s="218" t="s">
        <v>499</v>
      </c>
    </row>
    <row r="86" spans="1:8" ht="30" customHeight="1">
      <c r="A86" s="209"/>
      <c r="B86" s="169"/>
      <c r="C86" s="166"/>
      <c r="D86" s="145"/>
      <c r="E86" s="147"/>
      <c r="F86" s="146"/>
      <c r="G86" s="198"/>
      <c r="H86" s="218"/>
    </row>
    <row r="87" spans="1:8" ht="30" customHeight="1">
      <c r="A87" s="209"/>
      <c r="B87" s="169"/>
      <c r="C87" s="166"/>
      <c r="D87" s="145"/>
      <c r="E87" s="147"/>
      <c r="F87" s="146"/>
      <c r="G87" s="198"/>
      <c r="H87" s="218"/>
    </row>
    <row r="88" spans="1:8" ht="30" customHeight="1">
      <c r="A88" s="208" t="s">
        <v>435</v>
      </c>
      <c r="B88" s="275" t="s">
        <v>373</v>
      </c>
      <c r="C88" s="275"/>
      <c r="D88" s="141">
        <f>SUM(D89:D90)</f>
        <v>32550</v>
      </c>
      <c r="E88" s="141">
        <f>SUM(E89:E90)</f>
        <v>0</v>
      </c>
      <c r="F88" s="141">
        <f>SUM(F89:F90)</f>
        <v>0</v>
      </c>
      <c r="G88" s="141">
        <f>SUM(G89:G90)</f>
        <v>32550</v>
      </c>
      <c r="H88" s="218"/>
    </row>
    <row r="89" spans="1:8" ht="30" customHeight="1">
      <c r="A89" s="209" t="s">
        <v>43</v>
      </c>
      <c r="B89" s="169" t="s">
        <v>464</v>
      </c>
      <c r="C89" s="166"/>
      <c r="D89" s="145">
        <v>31566</v>
      </c>
      <c r="E89" s="147"/>
      <c r="F89" s="146"/>
      <c r="G89" s="198">
        <v>31566</v>
      </c>
      <c r="H89" s="218" t="s">
        <v>499</v>
      </c>
    </row>
    <row r="90" spans="1:8" s="30" customFormat="1" ht="30" customHeight="1">
      <c r="A90" s="209" t="s">
        <v>337</v>
      </c>
      <c r="B90" s="169" t="s">
        <v>433</v>
      </c>
      <c r="C90" s="166"/>
      <c r="D90" s="145">
        <v>984</v>
      </c>
      <c r="E90" s="147"/>
      <c r="F90" s="143"/>
      <c r="G90" s="198">
        <v>984</v>
      </c>
      <c r="H90" s="218" t="s">
        <v>499</v>
      </c>
    </row>
    <row r="91" spans="1:8" s="30" customFormat="1" ht="30" customHeight="1">
      <c r="A91" s="209"/>
      <c r="B91" s="169"/>
      <c r="C91" s="166"/>
      <c r="D91" s="145"/>
      <c r="E91" s="147"/>
      <c r="F91" s="143"/>
      <c r="G91" s="198"/>
      <c r="H91" s="218"/>
    </row>
    <row r="92" spans="1:8" s="30" customFormat="1" ht="30" customHeight="1">
      <c r="A92" s="209"/>
      <c r="B92" s="169"/>
      <c r="C92" s="166"/>
      <c r="D92" s="145"/>
      <c r="E92" s="147"/>
      <c r="F92" s="143"/>
      <c r="G92" s="198"/>
      <c r="H92" s="218"/>
    </row>
    <row r="93" spans="1:8" ht="30" customHeight="1">
      <c r="A93" s="208" t="s">
        <v>45</v>
      </c>
      <c r="B93" s="275" t="s">
        <v>438</v>
      </c>
      <c r="C93" s="275"/>
      <c r="D93" s="141">
        <f>SUM(D94:D97)</f>
        <v>48013</v>
      </c>
      <c r="E93" s="141">
        <f>SUM(E94:E97)</f>
        <v>0</v>
      </c>
      <c r="F93" s="141">
        <f>SUM(F94:F97)</f>
        <v>0</v>
      </c>
      <c r="G93" s="141">
        <f>SUM(G94:G97)</f>
        <v>48013</v>
      </c>
      <c r="H93" s="218"/>
    </row>
    <row r="94" spans="1:8" ht="30" customHeight="1">
      <c r="A94" s="209" t="s">
        <v>471</v>
      </c>
      <c r="B94" s="169" t="s">
        <v>439</v>
      </c>
      <c r="C94" s="167"/>
      <c r="D94" s="145">
        <v>3693</v>
      </c>
      <c r="E94" s="147"/>
      <c r="F94" s="146"/>
      <c r="G94" s="198">
        <v>3693</v>
      </c>
      <c r="H94" s="218" t="s">
        <v>500</v>
      </c>
    </row>
    <row r="95" spans="1:8" s="30" customFormat="1" ht="30" customHeight="1">
      <c r="A95" s="209" t="s">
        <v>545</v>
      </c>
      <c r="B95" s="169" t="s">
        <v>467</v>
      </c>
      <c r="C95" s="167"/>
      <c r="D95" s="145">
        <v>1240</v>
      </c>
      <c r="E95" s="147"/>
      <c r="F95" s="143"/>
      <c r="G95" s="198">
        <v>1240</v>
      </c>
      <c r="H95" s="218" t="s">
        <v>499</v>
      </c>
    </row>
    <row r="96" spans="1:8" s="30" customFormat="1" ht="30" customHeight="1">
      <c r="A96" s="209" t="s">
        <v>546</v>
      </c>
      <c r="B96" s="169" t="s">
        <v>468</v>
      </c>
      <c r="C96" s="167"/>
      <c r="D96" s="145">
        <v>41158</v>
      </c>
      <c r="E96" s="147"/>
      <c r="F96" s="143"/>
      <c r="G96" s="198">
        <v>41158</v>
      </c>
      <c r="H96" s="218" t="s">
        <v>499</v>
      </c>
    </row>
    <row r="97" spans="1:8" s="30" customFormat="1" ht="30" customHeight="1">
      <c r="A97" s="209" t="s">
        <v>547</v>
      </c>
      <c r="B97" s="169" t="s">
        <v>470</v>
      </c>
      <c r="C97" s="167"/>
      <c r="D97" s="145">
        <v>1922</v>
      </c>
      <c r="E97" s="147"/>
      <c r="F97" s="143"/>
      <c r="G97" s="198">
        <v>1922</v>
      </c>
      <c r="H97" s="218" t="s">
        <v>499</v>
      </c>
    </row>
    <row r="98" spans="1:8" s="30" customFormat="1" ht="30" customHeight="1">
      <c r="A98" s="209"/>
      <c r="B98" s="169"/>
      <c r="C98" s="167"/>
      <c r="D98" s="145"/>
      <c r="E98" s="147"/>
      <c r="F98" s="143"/>
      <c r="G98" s="198"/>
      <c r="H98" s="218"/>
    </row>
    <row r="99" spans="1:8" s="30" customFormat="1" ht="30" customHeight="1">
      <c r="A99" s="209"/>
      <c r="B99" s="169"/>
      <c r="C99" s="167"/>
      <c r="D99" s="145"/>
      <c r="E99" s="147"/>
      <c r="F99" s="143"/>
      <c r="G99" s="198"/>
      <c r="H99" s="218"/>
    </row>
    <row r="100" spans="1:8" s="30" customFormat="1" ht="30" customHeight="1">
      <c r="A100" s="208" t="s">
        <v>46</v>
      </c>
      <c r="B100" s="277" t="s">
        <v>378</v>
      </c>
      <c r="C100" s="281"/>
      <c r="D100" s="141">
        <f>SUM(D101)</f>
        <v>8952</v>
      </c>
      <c r="E100" s="141">
        <f>SUM(E101)</f>
        <v>0</v>
      </c>
      <c r="F100" s="141">
        <f>SUM(F101)</f>
        <v>0</v>
      </c>
      <c r="G100" s="141">
        <f>SUM(G101)</f>
        <v>7278.04877976</v>
      </c>
      <c r="H100" s="218"/>
    </row>
    <row r="101" spans="1:8" s="30" customFormat="1" ht="30" customHeight="1">
      <c r="A101" s="209" t="s">
        <v>436</v>
      </c>
      <c r="B101" s="173" t="s">
        <v>50</v>
      </c>
      <c r="C101" s="178"/>
      <c r="D101" s="145">
        <v>8952</v>
      </c>
      <c r="E101" s="147"/>
      <c r="F101" s="143"/>
      <c r="G101" s="198">
        <f>-(D101*18.699187%-D101)</f>
        <v>7278.04877976</v>
      </c>
      <c r="H101" s="218" t="s">
        <v>499</v>
      </c>
    </row>
    <row r="102" spans="1:8" s="30" customFormat="1" ht="30" customHeight="1">
      <c r="A102" s="209"/>
      <c r="B102" s="169"/>
      <c r="C102" s="167"/>
      <c r="D102" s="145"/>
      <c r="E102" s="147"/>
      <c r="F102" s="143"/>
      <c r="G102" s="198"/>
      <c r="H102" s="218"/>
    </row>
    <row r="103" spans="1:8" s="30" customFormat="1" ht="30" customHeight="1">
      <c r="A103" s="209"/>
      <c r="B103" s="169"/>
      <c r="C103" s="167"/>
      <c r="D103" s="145"/>
      <c r="E103" s="147"/>
      <c r="F103" s="143"/>
      <c r="G103" s="198"/>
      <c r="H103" s="218"/>
    </row>
    <row r="104" spans="1:8" ht="30" customHeight="1">
      <c r="A104" s="208" t="s">
        <v>47</v>
      </c>
      <c r="B104" s="275" t="s">
        <v>529</v>
      </c>
      <c r="C104" s="275"/>
      <c r="D104" s="141">
        <f>SUM(D105:D109)</f>
        <v>110823</v>
      </c>
      <c r="E104" s="141">
        <f>SUM(E105:E109)</f>
        <v>0</v>
      </c>
      <c r="F104" s="141">
        <f>SUM(F105:F109)</f>
        <v>0</v>
      </c>
      <c r="G104" s="141">
        <f>SUM(G105:G109)</f>
        <v>99874.30903483</v>
      </c>
      <c r="H104" s="218"/>
    </row>
    <row r="105" spans="1:8" ht="30" customHeight="1">
      <c r="A105" s="209" t="s">
        <v>48</v>
      </c>
      <c r="B105" s="169" t="s">
        <v>53</v>
      </c>
      <c r="C105" s="166"/>
      <c r="D105" s="145">
        <v>3156</v>
      </c>
      <c r="E105" s="147"/>
      <c r="F105" s="146"/>
      <c r="G105" s="198">
        <f>-(D105*18.699187%-D105)</f>
        <v>2565.85365828</v>
      </c>
      <c r="H105" s="218" t="s">
        <v>499</v>
      </c>
    </row>
    <row r="106" spans="1:8" ht="30" customHeight="1">
      <c r="A106" s="209" t="s">
        <v>338</v>
      </c>
      <c r="B106" s="169" t="s">
        <v>55</v>
      </c>
      <c r="C106" s="166"/>
      <c r="D106" s="145">
        <v>252</v>
      </c>
      <c r="E106" s="147"/>
      <c r="F106" s="143"/>
      <c r="G106" s="198">
        <f>-(D106*18.699187%-D106)</f>
        <v>204.87804876</v>
      </c>
      <c r="H106" s="218" t="s">
        <v>499</v>
      </c>
    </row>
    <row r="107" spans="1:8" s="30" customFormat="1" ht="30" customHeight="1">
      <c r="A107" s="209" t="s">
        <v>548</v>
      </c>
      <c r="B107" s="169" t="s">
        <v>472</v>
      </c>
      <c r="C107" s="166"/>
      <c r="D107" s="145">
        <v>3719</v>
      </c>
      <c r="E107" s="147"/>
      <c r="F107" s="146"/>
      <c r="G107" s="198">
        <f>-(D107*18.699187%-D107)</f>
        <v>3023.5772354700002</v>
      </c>
      <c r="H107" s="218" t="s">
        <v>499</v>
      </c>
    </row>
    <row r="108" spans="1:8" s="30" customFormat="1" ht="30" customHeight="1">
      <c r="A108" s="209" t="s">
        <v>549</v>
      </c>
      <c r="B108" s="169" t="s">
        <v>528</v>
      </c>
      <c r="C108" s="166"/>
      <c r="D108" s="145">
        <v>101728</v>
      </c>
      <c r="E108" s="147"/>
      <c r="F108" s="146"/>
      <c r="G108" s="198">
        <f>-(D108*9.090909%-D108)</f>
        <v>92480.00009248</v>
      </c>
      <c r="H108" s="218" t="s">
        <v>500</v>
      </c>
    </row>
    <row r="109" spans="1:8" s="30" customFormat="1" ht="30" customHeight="1">
      <c r="A109" s="209" t="s">
        <v>550</v>
      </c>
      <c r="B109" s="169" t="s">
        <v>551</v>
      </c>
      <c r="C109" s="166"/>
      <c r="D109" s="145">
        <v>1968</v>
      </c>
      <c r="E109" s="147"/>
      <c r="F109" s="146"/>
      <c r="G109" s="198">
        <f>-(D109*18.699187%-D109)</f>
        <v>1599.99999984</v>
      </c>
      <c r="H109" s="218" t="s">
        <v>499</v>
      </c>
    </row>
    <row r="110" spans="1:8" s="30" customFormat="1" ht="30" customHeight="1">
      <c r="A110" s="209"/>
      <c r="B110" s="169"/>
      <c r="C110" s="166"/>
      <c r="D110" s="145"/>
      <c r="E110" s="147"/>
      <c r="F110" s="146"/>
      <c r="G110" s="198"/>
      <c r="H110" s="218"/>
    </row>
    <row r="111" spans="1:8" s="30" customFormat="1" ht="30" customHeight="1">
      <c r="A111" s="209"/>
      <c r="B111" s="169"/>
      <c r="C111" s="166"/>
      <c r="D111" s="145"/>
      <c r="E111" s="147"/>
      <c r="F111" s="146"/>
      <c r="G111" s="198"/>
      <c r="H111" s="218"/>
    </row>
    <row r="112" spans="1:8" ht="30" customHeight="1">
      <c r="A112" s="208" t="s">
        <v>51</v>
      </c>
      <c r="B112" s="275" t="s">
        <v>376</v>
      </c>
      <c r="C112" s="275"/>
      <c r="D112" s="141">
        <f>SUM(D113+D114)</f>
        <v>5375</v>
      </c>
      <c r="E112" s="141">
        <f>SUM(E113+E114)</f>
        <v>0</v>
      </c>
      <c r="F112" s="141">
        <f>SUM(F113+F114)</f>
        <v>0</v>
      </c>
      <c r="G112" s="141">
        <f>SUM(G113+G114)</f>
        <v>4369.91869875</v>
      </c>
      <c r="H112" s="218"/>
    </row>
    <row r="113" spans="1:8" ht="30" customHeight="1">
      <c r="A113" s="209" t="s">
        <v>52</v>
      </c>
      <c r="B113" s="170" t="s">
        <v>530</v>
      </c>
      <c r="C113" s="167"/>
      <c r="D113" s="145">
        <v>0</v>
      </c>
      <c r="E113" s="147"/>
      <c r="F113" s="146"/>
      <c r="G113" s="198">
        <f>-(D113*9.090909%-D113)</f>
        <v>0</v>
      </c>
      <c r="H113" s="218" t="s">
        <v>499</v>
      </c>
    </row>
    <row r="114" spans="1:8" ht="30" customHeight="1">
      <c r="A114" s="209" t="s">
        <v>54</v>
      </c>
      <c r="B114" s="170" t="s">
        <v>552</v>
      </c>
      <c r="C114" s="166"/>
      <c r="D114" s="145">
        <v>5375</v>
      </c>
      <c r="E114" s="147"/>
      <c r="F114" s="143"/>
      <c r="G114" s="198">
        <f>-(D114*18.699187%-D114)</f>
        <v>4369.91869875</v>
      </c>
      <c r="H114" s="218" t="s">
        <v>499</v>
      </c>
    </row>
    <row r="115" spans="1:8" ht="30" customHeight="1">
      <c r="A115" s="210"/>
      <c r="B115" s="169"/>
      <c r="C115" s="167"/>
      <c r="D115" s="145"/>
      <c r="E115" s="147"/>
      <c r="F115" s="143"/>
      <c r="G115" s="198"/>
      <c r="H115" s="218"/>
    </row>
    <row r="116" spans="1:8" ht="30" customHeight="1">
      <c r="A116" s="210"/>
      <c r="B116" s="169"/>
      <c r="C116" s="167"/>
      <c r="D116" s="145"/>
      <c r="E116" s="147"/>
      <c r="F116" s="143"/>
      <c r="G116" s="198"/>
      <c r="H116" s="218"/>
    </row>
    <row r="117" spans="1:8" s="30" customFormat="1" ht="30" customHeight="1">
      <c r="A117" s="208" t="s">
        <v>553</v>
      </c>
      <c r="B117" s="279" t="s">
        <v>442</v>
      </c>
      <c r="C117" s="280"/>
      <c r="D117" s="141">
        <f>SUM(D118)</f>
        <v>1840</v>
      </c>
      <c r="E117" s="141">
        <f>SUM(E118)</f>
        <v>0</v>
      </c>
      <c r="F117" s="141">
        <f>SUM(F118)</f>
        <v>0</v>
      </c>
      <c r="G117" s="141">
        <f>SUM(G118)</f>
        <v>1840</v>
      </c>
      <c r="H117" s="218"/>
    </row>
    <row r="118" spans="1:8" ht="30" customHeight="1">
      <c r="A118" s="211" t="s">
        <v>58</v>
      </c>
      <c r="B118" s="173" t="s">
        <v>443</v>
      </c>
      <c r="C118" s="166"/>
      <c r="D118" s="145">
        <v>1840</v>
      </c>
      <c r="E118" s="147"/>
      <c r="F118" s="146"/>
      <c r="G118" s="198">
        <v>1840</v>
      </c>
      <c r="H118" s="218" t="s">
        <v>499</v>
      </c>
    </row>
    <row r="119" spans="1:8" ht="30" customHeight="1">
      <c r="A119" s="211"/>
      <c r="B119" s="173"/>
      <c r="C119" s="166"/>
      <c r="D119" s="145"/>
      <c r="E119" s="147"/>
      <c r="F119" s="146"/>
      <c r="G119" s="198"/>
      <c r="H119" s="218"/>
    </row>
    <row r="120" spans="1:8" ht="30" customHeight="1">
      <c r="A120" s="211"/>
      <c r="B120" s="173"/>
      <c r="C120" s="166"/>
      <c r="D120" s="145"/>
      <c r="E120" s="147"/>
      <c r="F120" s="146"/>
      <c r="G120" s="198"/>
      <c r="H120" s="218"/>
    </row>
    <row r="121" spans="1:8" ht="30" customHeight="1">
      <c r="A121" s="212" t="s">
        <v>475</v>
      </c>
      <c r="B121" s="277" t="s">
        <v>554</v>
      </c>
      <c r="C121" s="278"/>
      <c r="D121" s="141">
        <f>SUM(D122)</f>
        <v>720</v>
      </c>
      <c r="E121" s="141">
        <f>SUM(E122)</f>
        <v>0</v>
      </c>
      <c r="F121" s="141">
        <f>SUM(F122)</f>
        <v>0</v>
      </c>
      <c r="G121" s="141">
        <f>SUM(G122)</f>
        <v>720</v>
      </c>
      <c r="H121" s="218"/>
    </row>
    <row r="122" spans="1:8" ht="30" customHeight="1">
      <c r="A122" s="211" t="s">
        <v>60</v>
      </c>
      <c r="B122" s="173" t="s">
        <v>555</v>
      </c>
      <c r="C122" s="166"/>
      <c r="D122" s="145">
        <v>720</v>
      </c>
      <c r="E122" s="147"/>
      <c r="F122" s="143"/>
      <c r="G122" s="198">
        <v>720</v>
      </c>
      <c r="H122" s="218" t="s">
        <v>499</v>
      </c>
    </row>
    <row r="123" spans="1:8" s="30" customFormat="1" ht="30" customHeight="1">
      <c r="A123" s="211"/>
      <c r="B123" s="170"/>
      <c r="C123" s="166"/>
      <c r="D123" s="145"/>
      <c r="E123" s="147"/>
      <c r="F123" s="146"/>
      <c r="G123" s="198"/>
      <c r="H123" s="218"/>
    </row>
    <row r="124" spans="1:8" ht="30" customHeight="1">
      <c r="A124" s="211"/>
      <c r="B124" s="170"/>
      <c r="C124" s="166"/>
      <c r="D124" s="145"/>
      <c r="E124" s="147"/>
      <c r="F124" s="146"/>
      <c r="G124" s="198"/>
      <c r="H124" s="218"/>
    </row>
    <row r="125" spans="1:8" ht="30" customHeight="1">
      <c r="A125" s="208" t="s">
        <v>66</v>
      </c>
      <c r="B125" s="277" t="s">
        <v>379</v>
      </c>
      <c r="C125" s="284"/>
      <c r="D125" s="141">
        <f>SUM(D126:D128)</f>
        <v>11202</v>
      </c>
      <c r="E125" s="141">
        <f>SUM(E126:E128)</f>
        <v>0</v>
      </c>
      <c r="F125" s="141">
        <f>SUM(F126:F128)</f>
        <v>0</v>
      </c>
      <c r="G125" s="141">
        <f>SUM(G126:G128)</f>
        <v>10252.26829227</v>
      </c>
      <c r="H125" s="218"/>
    </row>
    <row r="126" spans="1:8" ht="30" customHeight="1">
      <c r="A126" s="211" t="s">
        <v>67</v>
      </c>
      <c r="B126" s="170" t="s">
        <v>444</v>
      </c>
      <c r="C126" s="180"/>
      <c r="D126" s="145">
        <v>6123</v>
      </c>
      <c r="E126" s="147"/>
      <c r="F126" s="146"/>
      <c r="G126" s="198">
        <v>6123</v>
      </c>
      <c r="H126" s="218" t="s">
        <v>504</v>
      </c>
    </row>
    <row r="127" spans="1:8" ht="30" customHeight="1">
      <c r="A127" s="211" t="s">
        <v>68</v>
      </c>
      <c r="B127" s="173" t="s">
        <v>445</v>
      </c>
      <c r="C127" s="180"/>
      <c r="D127" s="145">
        <v>3667</v>
      </c>
      <c r="E127" s="147"/>
      <c r="F127" s="146"/>
      <c r="G127" s="198">
        <f>-(D127*18.699187%-D127)</f>
        <v>2981.30081271</v>
      </c>
      <c r="H127" s="218" t="s">
        <v>523</v>
      </c>
    </row>
    <row r="128" spans="1:8" ht="30" customHeight="1">
      <c r="A128" s="211" t="s">
        <v>69</v>
      </c>
      <c r="B128" s="173" t="s">
        <v>556</v>
      </c>
      <c r="C128" s="180"/>
      <c r="D128" s="145">
        <v>1412</v>
      </c>
      <c r="E128" s="147"/>
      <c r="F128" s="146"/>
      <c r="G128" s="198">
        <f>-(D128*18.699187%-D128)</f>
        <v>1147.96747956</v>
      </c>
      <c r="H128" s="218" t="s">
        <v>499</v>
      </c>
    </row>
    <row r="129" spans="1:8" ht="30" customHeight="1">
      <c r="A129" s="208"/>
      <c r="B129" s="177"/>
      <c r="C129" s="180"/>
      <c r="D129" s="145"/>
      <c r="E129" s="147"/>
      <c r="F129" s="146"/>
      <c r="G129" s="198"/>
      <c r="H129" s="218"/>
    </row>
    <row r="130" spans="1:8" ht="30" customHeight="1">
      <c r="A130" s="211"/>
      <c r="B130" s="170"/>
      <c r="C130" s="166"/>
      <c r="D130" s="145"/>
      <c r="E130" s="147"/>
      <c r="F130" s="146"/>
      <c r="G130" s="198"/>
      <c r="H130" s="218"/>
    </row>
    <row r="131" spans="1:8" ht="30" customHeight="1">
      <c r="A131" s="212" t="s">
        <v>557</v>
      </c>
      <c r="B131" s="275" t="s">
        <v>446</v>
      </c>
      <c r="C131" s="275"/>
      <c r="D131" s="141">
        <f>SUM(D132)</f>
        <v>8200</v>
      </c>
      <c r="E131" s="141">
        <f>SUM(E132)</f>
        <v>0</v>
      </c>
      <c r="F131" s="141">
        <f>SUM(F132)</f>
        <v>0</v>
      </c>
      <c r="G131" s="141">
        <f>SUM(G132)</f>
        <v>8200</v>
      </c>
      <c r="H131" s="218"/>
    </row>
    <row r="132" spans="1:8" ht="30" customHeight="1">
      <c r="A132" s="211" t="s">
        <v>71</v>
      </c>
      <c r="B132" s="170" t="s">
        <v>517</v>
      </c>
      <c r="C132" s="179"/>
      <c r="D132" s="145">
        <v>8200</v>
      </c>
      <c r="E132" s="143"/>
      <c r="F132" s="143"/>
      <c r="G132" s="198">
        <v>8200</v>
      </c>
      <c r="H132" s="218" t="s">
        <v>499</v>
      </c>
    </row>
    <row r="133" spans="1:8" ht="30" customHeight="1">
      <c r="A133" s="212"/>
      <c r="B133" s="177"/>
      <c r="C133" s="179"/>
      <c r="D133" s="141"/>
      <c r="E133" s="143"/>
      <c r="F133" s="143"/>
      <c r="G133" s="198">
        <f>-(D133*18.699187%-D133)</f>
        <v>0</v>
      </c>
      <c r="H133" s="218"/>
    </row>
    <row r="134" spans="1:8" ht="30" customHeight="1">
      <c r="A134" s="212" t="s">
        <v>350</v>
      </c>
      <c r="B134" s="275" t="s">
        <v>477</v>
      </c>
      <c r="C134" s="275"/>
      <c r="D134" s="141">
        <f>SUM(D135)</f>
        <v>33</v>
      </c>
      <c r="E134" s="141">
        <f>SUM(E135)</f>
        <v>0</v>
      </c>
      <c r="F134" s="141">
        <f>SUM(F135)</f>
        <v>0</v>
      </c>
      <c r="G134" s="141">
        <f>SUM(G135)</f>
        <v>33</v>
      </c>
      <c r="H134" s="218"/>
    </row>
    <row r="135" spans="1:8" ht="30" customHeight="1">
      <c r="A135" s="211" t="s">
        <v>74</v>
      </c>
      <c r="B135" s="170" t="s">
        <v>518</v>
      </c>
      <c r="C135" s="179"/>
      <c r="D135" s="145">
        <v>33</v>
      </c>
      <c r="E135" s="143"/>
      <c r="F135" s="143"/>
      <c r="G135" s="198">
        <v>33</v>
      </c>
      <c r="H135" s="218" t="s">
        <v>499</v>
      </c>
    </row>
    <row r="136" spans="1:8" ht="30" customHeight="1">
      <c r="A136" s="212"/>
      <c r="B136" s="177"/>
      <c r="C136" s="179"/>
      <c r="D136" s="141"/>
      <c r="E136" s="143"/>
      <c r="F136" s="143"/>
      <c r="G136" s="198"/>
      <c r="H136" s="218"/>
    </row>
    <row r="137" spans="1:8" ht="30" customHeight="1">
      <c r="A137" s="212" t="s">
        <v>558</v>
      </c>
      <c r="B137" s="275" t="s">
        <v>119</v>
      </c>
      <c r="C137" s="275"/>
      <c r="D137" s="141">
        <f>SUM(D138)</f>
        <v>0</v>
      </c>
      <c r="E137" s="141">
        <f>SUM(E138)</f>
        <v>0</v>
      </c>
      <c r="F137" s="141">
        <f>SUM(F138)</f>
        <v>0</v>
      </c>
      <c r="G137" s="141">
        <f>SUM(G138)</f>
        <v>0</v>
      </c>
      <c r="H137" s="218"/>
    </row>
    <row r="138" spans="1:8" ht="30" customHeight="1">
      <c r="A138" s="213" t="s">
        <v>559</v>
      </c>
      <c r="B138" s="169" t="s">
        <v>447</v>
      </c>
      <c r="C138" s="166"/>
      <c r="D138" s="145">
        <v>0</v>
      </c>
      <c r="E138" s="147"/>
      <c r="F138" s="143"/>
      <c r="G138" s="198">
        <f>-(D138*18.699187%-D138)</f>
        <v>0</v>
      </c>
      <c r="H138" s="218"/>
    </row>
    <row r="139" spans="1:8" ht="30" customHeight="1">
      <c r="A139" s="213"/>
      <c r="B139" s="169"/>
      <c r="C139" s="166"/>
      <c r="D139" s="145"/>
      <c r="E139" s="147"/>
      <c r="F139" s="146"/>
      <c r="G139" s="198"/>
      <c r="H139" s="218"/>
    </row>
    <row r="140" spans="1:8" ht="30" customHeight="1">
      <c r="A140" s="213"/>
      <c r="B140" s="169"/>
      <c r="C140" s="166"/>
      <c r="D140" s="145"/>
      <c r="E140" s="147"/>
      <c r="F140" s="146"/>
      <c r="G140" s="198"/>
      <c r="H140" s="218"/>
    </row>
    <row r="141" spans="1:8" ht="30" customHeight="1">
      <c r="A141" s="212" t="s">
        <v>75</v>
      </c>
      <c r="B141" s="275" t="s">
        <v>120</v>
      </c>
      <c r="C141" s="275"/>
      <c r="D141" s="141"/>
      <c r="E141" s="143"/>
      <c r="F141" s="146"/>
      <c r="G141" s="198">
        <f>-(D141*18.699187%-D141)</f>
        <v>0</v>
      </c>
      <c r="H141" s="218"/>
    </row>
    <row r="142" spans="1:8" ht="30" customHeight="1">
      <c r="A142" s="214"/>
      <c r="B142" s="177"/>
      <c r="C142" s="179"/>
      <c r="D142" s="141"/>
      <c r="E142" s="143"/>
      <c r="F142" s="146"/>
      <c r="G142" s="198"/>
      <c r="H142" s="218"/>
    </row>
    <row r="143" spans="1:8" ht="30" customHeight="1">
      <c r="A143" s="215"/>
      <c r="B143" s="173"/>
      <c r="C143" s="166"/>
      <c r="D143" s="145"/>
      <c r="E143" s="147"/>
      <c r="F143" s="146"/>
      <c r="G143" s="198"/>
      <c r="H143" s="218"/>
    </row>
    <row r="144" spans="1:8" ht="30" customHeight="1">
      <c r="A144" s="212" t="s">
        <v>76</v>
      </c>
      <c r="B144" s="275" t="s">
        <v>138</v>
      </c>
      <c r="C144" s="275"/>
      <c r="D144" s="141"/>
      <c r="E144" s="143"/>
      <c r="F144" s="149"/>
      <c r="G144" s="198">
        <f>-(D144*18.699187%-D144)</f>
        <v>0</v>
      </c>
      <c r="H144" s="218"/>
    </row>
    <row r="145" spans="1:8" ht="30" customHeight="1">
      <c r="A145" s="216"/>
      <c r="B145" s="173"/>
      <c r="C145" s="166"/>
      <c r="D145" s="145"/>
      <c r="E145" s="154"/>
      <c r="F145" s="149"/>
      <c r="G145" s="198"/>
      <c r="H145" s="218"/>
    </row>
    <row r="146" spans="1:8" ht="30" customHeight="1">
      <c r="A146" s="212"/>
      <c r="B146" s="173"/>
      <c r="C146" s="166"/>
      <c r="D146" s="145"/>
      <c r="E146" s="154"/>
      <c r="F146" s="149"/>
      <c r="G146" s="198"/>
      <c r="H146" s="218"/>
    </row>
    <row r="147" spans="1:8" ht="30" customHeight="1">
      <c r="A147" s="212" t="s">
        <v>77</v>
      </c>
      <c r="B147" s="275" t="s">
        <v>121</v>
      </c>
      <c r="C147" s="275"/>
      <c r="D147" s="141"/>
      <c r="E147" s="143"/>
      <c r="F147" s="149"/>
      <c r="G147" s="198">
        <f>-(D147*18.699187%-D147)</f>
        <v>0</v>
      </c>
      <c r="H147" s="218"/>
    </row>
    <row r="148" spans="1:8" ht="30" customHeight="1">
      <c r="A148" s="212"/>
      <c r="B148" s="177"/>
      <c r="C148" s="179"/>
      <c r="D148" s="141"/>
      <c r="E148" s="143"/>
      <c r="F148" s="149"/>
      <c r="G148" s="198"/>
      <c r="H148" s="218"/>
    </row>
    <row r="149" spans="1:8" ht="30" customHeight="1">
      <c r="A149" s="215"/>
      <c r="B149" s="173"/>
      <c r="C149" s="166"/>
      <c r="D149" s="145"/>
      <c r="E149" s="147"/>
      <c r="F149" s="148"/>
      <c r="G149" s="198"/>
      <c r="H149" s="218"/>
    </row>
    <row r="150" spans="1:8" s="30" customFormat="1" ht="30" customHeight="1">
      <c r="A150" s="212" t="s">
        <v>150</v>
      </c>
      <c r="B150" s="276" t="s">
        <v>318</v>
      </c>
      <c r="C150" s="276"/>
      <c r="D150" s="141"/>
      <c r="E150" s="143"/>
      <c r="F150" s="149"/>
      <c r="G150" s="198">
        <f>-(D150*18.699187%-D150)</f>
        <v>0</v>
      </c>
      <c r="H150" s="218"/>
    </row>
    <row r="151" spans="1:8" s="30" customFormat="1" ht="30" customHeight="1">
      <c r="A151" s="212"/>
      <c r="B151" s="181"/>
      <c r="C151" s="183"/>
      <c r="D151" s="141"/>
      <c r="E151" s="143"/>
      <c r="F151" s="149"/>
      <c r="G151" s="198"/>
      <c r="H151" s="218"/>
    </row>
    <row r="152" spans="1:8" ht="30" customHeight="1">
      <c r="A152" s="215"/>
      <c r="B152" s="173"/>
      <c r="C152" s="167"/>
      <c r="D152" s="145"/>
      <c r="E152" s="147"/>
      <c r="F152" s="149"/>
      <c r="G152" s="198"/>
      <c r="H152" s="218"/>
    </row>
    <row r="153" spans="1:8" ht="30" customHeight="1">
      <c r="A153" s="212" t="s">
        <v>153</v>
      </c>
      <c r="B153" s="277" t="s">
        <v>122</v>
      </c>
      <c r="C153" s="278"/>
      <c r="D153" s="141">
        <f>SUM(D154:D155:D156:D157)</f>
        <v>84698</v>
      </c>
      <c r="E153" s="141">
        <f>SUM(E154:E155:E156:E157)</f>
        <v>0</v>
      </c>
      <c r="F153" s="141">
        <f>SUM(F154:F155:F156:F157)</f>
        <v>0</v>
      </c>
      <c r="G153" s="141">
        <f>SUM(G154:G155:G156:G157)</f>
        <v>68860.16259474</v>
      </c>
      <c r="H153" s="218"/>
    </row>
    <row r="154" spans="1:8" ht="30" customHeight="1">
      <c r="A154" s="211" t="s">
        <v>154</v>
      </c>
      <c r="B154" s="173" t="s">
        <v>448</v>
      </c>
      <c r="C154" s="167"/>
      <c r="D154" s="145">
        <v>0</v>
      </c>
      <c r="E154" s="143"/>
      <c r="F154" s="148"/>
      <c r="G154" s="198">
        <f>-(D154*18.699187%-D154)</f>
        <v>0</v>
      </c>
      <c r="H154" s="218"/>
    </row>
    <row r="155" spans="1:8" ht="30" customHeight="1">
      <c r="A155" s="211" t="s">
        <v>155</v>
      </c>
      <c r="B155" s="173" t="s">
        <v>532</v>
      </c>
      <c r="C155" s="166"/>
      <c r="D155" s="145">
        <v>5658</v>
      </c>
      <c r="E155" s="148"/>
      <c r="F155" s="148"/>
      <c r="G155" s="198">
        <f>-(D155*18.699187%-D155)</f>
        <v>4599.99999954</v>
      </c>
      <c r="H155" s="218" t="s">
        <v>505</v>
      </c>
    </row>
    <row r="156" spans="1:8" ht="30" customHeight="1">
      <c r="A156" s="211" t="s">
        <v>156</v>
      </c>
      <c r="B156" s="173" t="s">
        <v>562</v>
      </c>
      <c r="C156" s="166"/>
      <c r="D156" s="145">
        <v>0</v>
      </c>
      <c r="E156" s="148"/>
      <c r="F156" s="148"/>
      <c r="G156" s="198">
        <f>-(D156*18.699187%-D156)</f>
        <v>0</v>
      </c>
      <c r="H156" s="218" t="s">
        <v>499</v>
      </c>
    </row>
    <row r="157" spans="1:8" ht="30" customHeight="1">
      <c r="A157" s="211" t="s">
        <v>157</v>
      </c>
      <c r="B157" s="173" t="s">
        <v>563</v>
      </c>
      <c r="C157" s="166"/>
      <c r="D157" s="145">
        <v>79040</v>
      </c>
      <c r="E157" s="148"/>
      <c r="F157" s="148"/>
      <c r="G157" s="198">
        <f>-(D157*18.699187%-D157)</f>
        <v>64260.1625952</v>
      </c>
      <c r="H157" s="218" t="s">
        <v>499</v>
      </c>
    </row>
    <row r="158" spans="1:8" s="30" customFormat="1" ht="30" customHeight="1">
      <c r="A158" s="211"/>
      <c r="B158" s="173"/>
      <c r="C158" s="166"/>
      <c r="D158" s="145"/>
      <c r="E158" s="143"/>
      <c r="F158" s="148"/>
      <c r="G158" s="198"/>
      <c r="H158" s="218"/>
    </row>
    <row r="159" spans="1:8" s="30" customFormat="1" ht="30" customHeight="1">
      <c r="A159" s="211"/>
      <c r="B159" s="173"/>
      <c r="C159" s="166"/>
      <c r="D159" s="145"/>
      <c r="E159" s="146"/>
      <c r="F159" s="148"/>
      <c r="G159" s="198"/>
      <c r="H159" s="218"/>
    </row>
    <row r="160" spans="1:8" s="30" customFormat="1" ht="30" customHeight="1">
      <c r="A160" s="212" t="s">
        <v>560</v>
      </c>
      <c r="B160" s="275" t="s">
        <v>450</v>
      </c>
      <c r="C160" s="275"/>
      <c r="D160" s="141">
        <f>SUM(D161)</f>
        <v>4110</v>
      </c>
      <c r="E160" s="141">
        <f>SUM(E161)</f>
        <v>0</v>
      </c>
      <c r="F160" s="141">
        <f>SUM(F161)</f>
        <v>0</v>
      </c>
      <c r="G160" s="141">
        <f>SUM(G161)</f>
        <v>4110</v>
      </c>
      <c r="H160" s="218"/>
    </row>
    <row r="161" spans="1:8" s="30" customFormat="1" ht="30" customHeight="1">
      <c r="A161" s="211" t="s">
        <v>356</v>
      </c>
      <c r="B161" s="170" t="s">
        <v>519</v>
      </c>
      <c r="C161" s="183"/>
      <c r="D161" s="145">
        <v>4110</v>
      </c>
      <c r="E161" s="151"/>
      <c r="F161" s="156"/>
      <c r="G161" s="198">
        <v>4110</v>
      </c>
      <c r="H161" s="218" t="s">
        <v>500</v>
      </c>
    </row>
    <row r="162" spans="1:8" s="30" customFormat="1" ht="30" customHeight="1">
      <c r="A162" s="212"/>
      <c r="B162" s="181"/>
      <c r="C162" s="183"/>
      <c r="D162" s="141"/>
      <c r="E162" s="151"/>
      <c r="F162" s="156"/>
      <c r="G162" s="198"/>
      <c r="H162" s="218"/>
    </row>
    <row r="163" spans="1:8" ht="30" customHeight="1">
      <c r="A163" s="211"/>
      <c r="B163" s="174"/>
      <c r="C163" s="166"/>
      <c r="D163" s="157"/>
      <c r="E163" s="148"/>
      <c r="F163" s="149"/>
      <c r="G163" s="198"/>
      <c r="H163" s="218"/>
    </row>
    <row r="164" spans="1:8" ht="30" customHeight="1">
      <c r="A164" s="212"/>
      <c r="B164" s="174" t="s">
        <v>79</v>
      </c>
      <c r="C164" s="166"/>
      <c r="D164" s="141">
        <f>SUM(D12,D22,D40,D47,D51,D55,D59,D68,D73,D80,D88,D93,D100,D104,D112,D117,D121,D125,D131,D134,D137,D153,D160)</f>
        <v>2677274</v>
      </c>
      <c r="E164" s="141">
        <f>SUM(E12,E22,E40,E47,E51,E55,E59,E68,E73,E80,E88,E93,E100,E104,E112,E117,E121,E125,E131,E134,E137,E153,E160)</f>
        <v>0</v>
      </c>
      <c r="F164" s="141">
        <f>SUM(F12,F22,F40,F47,F51,F55,F59,F68,F73,F80,F88,F93,F100,F104,F112,F117,F121,F125,F131,F134,F137,F153,F160)</f>
        <v>0</v>
      </c>
      <c r="G164" s="141">
        <f>SUM(G12,G22,G40,G47,G51,G55,G59,G68,G73,G80,G88,G93,G100,G104,G112,G117,G121,G125,G131,G134,G137,G153,G160)</f>
        <v>2236340.10868008</v>
      </c>
      <c r="H164" s="218"/>
    </row>
    <row r="165" spans="1:8" ht="30" customHeight="1">
      <c r="A165" s="211"/>
      <c r="B165" s="173"/>
      <c r="C165" s="166"/>
      <c r="D165" s="159"/>
      <c r="E165" s="160"/>
      <c r="F165" s="149"/>
      <c r="G165" s="198"/>
      <c r="H165" s="218"/>
    </row>
    <row r="166" spans="1:8" s="30" customFormat="1" ht="30" customHeight="1" thickBot="1">
      <c r="A166" s="217"/>
      <c r="B166" s="201"/>
      <c r="C166" s="202"/>
      <c r="D166" s="203"/>
      <c r="E166" s="204"/>
      <c r="F166" s="205"/>
      <c r="G166" s="206"/>
      <c r="H166" s="219"/>
    </row>
    <row r="167" ht="15.75" thickTop="1"/>
    <row r="170" ht="15">
      <c r="B170" s="16" t="s">
        <v>567</v>
      </c>
    </row>
    <row r="173" spans="2:3" ht="15">
      <c r="B173" s="16" t="s">
        <v>482</v>
      </c>
      <c r="C173" s="191" t="s">
        <v>483</v>
      </c>
    </row>
    <row r="176" spans="2:3" ht="15">
      <c r="B176" s="16" t="s">
        <v>484</v>
      </c>
      <c r="C176" s="191" t="s">
        <v>485</v>
      </c>
    </row>
  </sheetData>
  <sheetProtection/>
  <mergeCells count="36">
    <mergeCell ref="B147:C147"/>
    <mergeCell ref="B150:C150"/>
    <mergeCell ref="B153:C153"/>
    <mergeCell ref="B160:C160"/>
    <mergeCell ref="B134:C134"/>
    <mergeCell ref="B137:C137"/>
    <mergeCell ref="B141:C141"/>
    <mergeCell ref="B144:C144"/>
    <mergeCell ref="B117:C117"/>
    <mergeCell ref="B121:C121"/>
    <mergeCell ref="B125:C125"/>
    <mergeCell ref="B131:C131"/>
    <mergeCell ref="B93:C93"/>
    <mergeCell ref="B100:C100"/>
    <mergeCell ref="B104:C104"/>
    <mergeCell ref="B112:C112"/>
    <mergeCell ref="B68:C68"/>
    <mergeCell ref="B73:C73"/>
    <mergeCell ref="B80:C80"/>
    <mergeCell ref="B88:C88"/>
    <mergeCell ref="B47:C47"/>
    <mergeCell ref="B51:C51"/>
    <mergeCell ref="B55:C55"/>
    <mergeCell ref="B59:C59"/>
    <mergeCell ref="A6:F6"/>
    <mergeCell ref="H6:H7"/>
    <mergeCell ref="A8:A9"/>
    <mergeCell ref="B8:B9"/>
    <mergeCell ref="D8:D9"/>
    <mergeCell ref="E8:F8"/>
    <mergeCell ref="G8:G9"/>
    <mergeCell ref="H8:H9"/>
    <mergeCell ref="B11:C11"/>
    <mergeCell ref="B12:C12"/>
    <mergeCell ref="B22:C22"/>
    <mergeCell ref="B40:C40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176"/>
  <sheetViews>
    <sheetView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10.8515625" style="25" customWidth="1"/>
    <col min="2" max="2" width="76.28125" style="16" customWidth="1"/>
    <col min="3" max="3" width="9.00390625" style="18" hidden="1" customWidth="1"/>
    <col min="4" max="4" width="19.28125" style="18" customWidth="1"/>
    <col min="5" max="5" width="27.140625" style="138" customWidth="1"/>
    <col min="6" max="6" width="27.57421875" style="19" hidden="1" customWidth="1"/>
    <col min="7" max="7" width="23.421875" style="19" hidden="1" customWidth="1"/>
    <col min="8" max="10" width="23.421875" style="137" customWidth="1"/>
    <col min="11" max="11" width="18.421875" style="137" customWidth="1"/>
    <col min="12" max="16384" width="9.140625" style="137" customWidth="1"/>
  </cols>
  <sheetData>
    <row r="1" ht="114.75" customHeight="1"/>
    <row r="2" ht="15"/>
    <row r="3" ht="15"/>
    <row r="4" ht="15"/>
    <row r="5" ht="30" customHeight="1" thickBot="1"/>
    <row r="6" spans="1:11" ht="30" customHeight="1" thickTop="1">
      <c r="A6" s="287" t="s">
        <v>568</v>
      </c>
      <c r="B6" s="304"/>
      <c r="C6" s="304"/>
      <c r="D6" s="304"/>
      <c r="E6" s="304"/>
      <c r="F6" s="304"/>
      <c r="G6" s="304"/>
      <c r="H6" s="194"/>
      <c r="I6" s="194"/>
      <c r="J6" s="194"/>
      <c r="K6" s="296"/>
    </row>
    <row r="7" spans="1:11" ht="30" customHeight="1" thickBot="1">
      <c r="A7" s="185"/>
      <c r="B7" s="186"/>
      <c r="C7" s="187"/>
      <c r="D7" s="187"/>
      <c r="E7" s="188"/>
      <c r="F7" s="189"/>
      <c r="G7" s="193"/>
      <c r="H7" s="195"/>
      <c r="I7" s="195"/>
      <c r="J7" s="195"/>
      <c r="K7" s="297"/>
    </row>
    <row r="8" spans="1:11" s="30" customFormat="1" ht="30" customHeight="1" thickTop="1">
      <c r="A8" s="315" t="s">
        <v>1</v>
      </c>
      <c r="B8" s="294" t="s">
        <v>2</v>
      </c>
      <c r="C8" s="184"/>
      <c r="D8" s="310" t="s">
        <v>571</v>
      </c>
      <c r="E8" s="317" t="s">
        <v>570</v>
      </c>
      <c r="F8" s="285" t="s">
        <v>5</v>
      </c>
      <c r="G8" s="285"/>
      <c r="H8" s="308" t="s">
        <v>572</v>
      </c>
      <c r="I8" s="308" t="s">
        <v>575</v>
      </c>
      <c r="J8" s="308" t="s">
        <v>573</v>
      </c>
      <c r="K8" s="298" t="s">
        <v>574</v>
      </c>
    </row>
    <row r="9" spans="1:11" s="30" customFormat="1" ht="36" customHeight="1">
      <c r="A9" s="316"/>
      <c r="B9" s="295"/>
      <c r="C9" s="165"/>
      <c r="D9" s="311"/>
      <c r="E9" s="318"/>
      <c r="F9" s="162" t="s">
        <v>6</v>
      </c>
      <c r="G9" s="162" t="s">
        <v>7</v>
      </c>
      <c r="H9" s="309"/>
      <c r="I9" s="309"/>
      <c r="J9" s="309"/>
      <c r="K9" s="299"/>
    </row>
    <row r="10" spans="1:11" s="38" customFormat="1" ht="30" customHeight="1">
      <c r="A10" s="207">
        <v>1</v>
      </c>
      <c r="B10" s="164">
        <v>2</v>
      </c>
      <c r="C10" s="163"/>
      <c r="D10" s="139"/>
      <c r="E10" s="236">
        <v>3</v>
      </c>
      <c r="F10" s="140">
        <v>7</v>
      </c>
      <c r="G10" s="140">
        <v>8</v>
      </c>
      <c r="H10" s="196"/>
      <c r="I10" s="196"/>
      <c r="J10" s="196"/>
      <c r="K10" s="192"/>
    </row>
    <row r="11" spans="1:11" s="38" customFormat="1" ht="30" customHeight="1">
      <c r="A11" s="207"/>
      <c r="B11" s="312" t="s">
        <v>362</v>
      </c>
      <c r="C11" s="313"/>
      <c r="D11" s="242"/>
      <c r="F11" s="141"/>
      <c r="G11" s="141"/>
      <c r="H11" s="196"/>
      <c r="I11" s="196"/>
      <c r="J11" s="196"/>
      <c r="K11" s="192"/>
    </row>
    <row r="12" spans="1:11" s="30" customFormat="1" ht="30" customHeight="1">
      <c r="A12" s="208" t="s">
        <v>92</v>
      </c>
      <c r="B12" s="314" t="s">
        <v>363</v>
      </c>
      <c r="C12" s="314"/>
      <c r="D12" s="221"/>
      <c r="E12" s="237">
        <f>SUM(E13:E19)</f>
        <v>133000</v>
      </c>
      <c r="F12" s="141">
        <f>SUM(F13:F19)</f>
        <v>0</v>
      </c>
      <c r="G12" s="141">
        <f>SUM(G13:G19)</f>
        <v>0</v>
      </c>
      <c r="H12" s="197"/>
      <c r="I12" s="197"/>
      <c r="J12" s="197"/>
      <c r="K12" s="200"/>
    </row>
    <row r="13" spans="1:11" ht="30" customHeight="1">
      <c r="A13" s="209" t="s">
        <v>81</v>
      </c>
      <c r="B13" s="169" t="s">
        <v>506</v>
      </c>
      <c r="C13" s="166"/>
      <c r="D13" s="251" t="s">
        <v>289</v>
      </c>
      <c r="E13" s="238">
        <v>21000</v>
      </c>
      <c r="F13" s="146"/>
      <c r="G13" s="146"/>
      <c r="H13" s="198" t="s">
        <v>576</v>
      </c>
      <c r="I13" s="198"/>
      <c r="J13" s="198"/>
      <c r="K13" s="218"/>
    </row>
    <row r="14" spans="1:11" ht="30" customHeight="1">
      <c r="A14" s="209" t="s">
        <v>82</v>
      </c>
      <c r="B14" s="169" t="s">
        <v>507</v>
      </c>
      <c r="C14" s="222"/>
      <c r="D14" s="251" t="s">
        <v>289</v>
      </c>
      <c r="E14" s="238">
        <v>12000</v>
      </c>
      <c r="F14" s="146"/>
      <c r="G14" s="146"/>
      <c r="H14" s="198"/>
      <c r="I14" s="198"/>
      <c r="J14" s="198"/>
      <c r="K14" s="218"/>
    </row>
    <row r="15" spans="1:11" ht="30" customHeight="1">
      <c r="A15" s="209" t="s">
        <v>83</v>
      </c>
      <c r="B15" s="169" t="s">
        <v>508</v>
      </c>
      <c r="C15" s="166"/>
      <c r="D15" s="251" t="s">
        <v>289</v>
      </c>
      <c r="E15" s="238">
        <v>16000</v>
      </c>
      <c r="F15" s="146"/>
      <c r="G15" s="146"/>
      <c r="H15" s="198"/>
      <c r="I15" s="198"/>
      <c r="J15" s="198"/>
      <c r="K15" s="218"/>
    </row>
    <row r="16" spans="1:11" ht="30" customHeight="1">
      <c r="A16" s="209" t="s">
        <v>84</v>
      </c>
      <c r="B16" s="169" t="s">
        <v>509</v>
      </c>
      <c r="C16" s="166"/>
      <c r="D16" s="251" t="s">
        <v>289</v>
      </c>
      <c r="E16" s="238">
        <v>13000</v>
      </c>
      <c r="F16" s="146"/>
      <c r="G16" s="146"/>
      <c r="H16" s="198"/>
      <c r="I16" s="198"/>
      <c r="J16" s="198"/>
      <c r="K16" s="218"/>
    </row>
    <row r="17" spans="1:11" ht="30" customHeight="1">
      <c r="A17" s="209" t="s">
        <v>85</v>
      </c>
      <c r="B17" s="169" t="s">
        <v>510</v>
      </c>
      <c r="C17" s="166"/>
      <c r="D17" s="251" t="s">
        <v>289</v>
      </c>
      <c r="E17" s="238">
        <v>50000</v>
      </c>
      <c r="F17" s="147"/>
      <c r="G17" s="146"/>
      <c r="H17" s="198" t="s">
        <v>576</v>
      </c>
      <c r="I17" s="198"/>
      <c r="J17" s="198"/>
      <c r="K17" s="218"/>
    </row>
    <row r="18" spans="1:11" ht="30" customHeight="1">
      <c r="A18" s="209" t="s">
        <v>86</v>
      </c>
      <c r="B18" s="169" t="s">
        <v>392</v>
      </c>
      <c r="C18" s="166"/>
      <c r="D18" s="251" t="s">
        <v>289</v>
      </c>
      <c r="E18" s="238">
        <v>6000</v>
      </c>
      <c r="F18" s="147"/>
      <c r="G18" s="146"/>
      <c r="H18" s="198"/>
      <c r="I18" s="198"/>
      <c r="J18" s="198"/>
      <c r="K18" s="218"/>
    </row>
    <row r="19" spans="1:11" ht="30" customHeight="1">
      <c r="A19" s="209" t="s">
        <v>394</v>
      </c>
      <c r="B19" s="169" t="s">
        <v>521</v>
      </c>
      <c r="C19" s="166"/>
      <c r="D19" s="251" t="s">
        <v>289</v>
      </c>
      <c r="E19" s="238">
        <v>15000</v>
      </c>
      <c r="F19" s="147"/>
      <c r="G19" s="146"/>
      <c r="H19" s="198"/>
      <c r="I19" s="198"/>
      <c r="J19" s="198"/>
      <c r="K19" s="218"/>
    </row>
    <row r="20" spans="1:11" ht="30" customHeight="1">
      <c r="A20" s="209"/>
      <c r="B20" s="169"/>
      <c r="C20" s="166"/>
      <c r="D20" s="243"/>
      <c r="E20" s="238"/>
      <c r="F20" s="147"/>
      <c r="G20" s="146"/>
      <c r="H20" s="198"/>
      <c r="I20" s="198"/>
      <c r="J20" s="198"/>
      <c r="K20" s="199"/>
    </row>
    <row r="21" spans="1:11" ht="30" customHeight="1">
      <c r="A21" s="209"/>
      <c r="B21" s="169"/>
      <c r="C21" s="168"/>
      <c r="D21" s="245"/>
      <c r="E21" s="238"/>
      <c r="F21" s="146"/>
      <c r="G21" s="148"/>
      <c r="H21" s="198"/>
      <c r="I21" s="198"/>
      <c r="J21" s="198"/>
      <c r="K21" s="199"/>
    </row>
    <row r="22" spans="1:11" s="30" customFormat="1" ht="30" customHeight="1">
      <c r="A22" s="208" t="s">
        <v>101</v>
      </c>
      <c r="B22" s="234" t="s">
        <v>364</v>
      </c>
      <c r="C22" s="235"/>
      <c r="D22" s="221"/>
      <c r="E22" s="237">
        <f>SUM(E23:E37)</f>
        <v>643400</v>
      </c>
      <c r="F22" s="141">
        <f>SUM(F23:F37)</f>
        <v>0</v>
      </c>
      <c r="G22" s="141">
        <f>SUM(G23:G37)</f>
        <v>0</v>
      </c>
      <c r="H22" s="141"/>
      <c r="I22" s="197"/>
      <c r="J22" s="197"/>
      <c r="K22" s="200"/>
    </row>
    <row r="23" spans="1:11" ht="30" customHeight="1">
      <c r="A23" s="209" t="s">
        <v>102</v>
      </c>
      <c r="B23" s="170" t="s">
        <v>511</v>
      </c>
      <c r="C23" s="166"/>
      <c r="D23" s="251" t="s">
        <v>289</v>
      </c>
      <c r="E23" s="238">
        <v>21000</v>
      </c>
      <c r="F23" s="147"/>
      <c r="G23" s="149"/>
      <c r="H23" s="198" t="s">
        <v>576</v>
      </c>
      <c r="I23" s="198"/>
      <c r="J23" s="198"/>
      <c r="K23" s="218"/>
    </row>
    <row r="24" spans="1:11" ht="30" customHeight="1">
      <c r="A24" s="209" t="s">
        <v>103</v>
      </c>
      <c r="B24" s="170" t="s">
        <v>512</v>
      </c>
      <c r="C24" s="166"/>
      <c r="D24" s="251" t="s">
        <v>289</v>
      </c>
      <c r="E24" s="238">
        <v>27000</v>
      </c>
      <c r="F24" s="147"/>
      <c r="G24" s="149"/>
      <c r="H24" s="198" t="s">
        <v>576</v>
      </c>
      <c r="I24" s="198"/>
      <c r="J24" s="198"/>
      <c r="K24" s="218"/>
    </row>
    <row r="25" spans="1:11" ht="30" customHeight="1">
      <c r="A25" s="209" t="s">
        <v>104</v>
      </c>
      <c r="B25" s="170" t="s">
        <v>396</v>
      </c>
      <c r="C25" s="166"/>
      <c r="D25" s="251" t="s">
        <v>289</v>
      </c>
      <c r="E25" s="238">
        <v>69000</v>
      </c>
      <c r="F25" s="147"/>
      <c r="G25" s="149"/>
      <c r="H25" s="198" t="s">
        <v>576</v>
      </c>
      <c r="I25" s="198"/>
      <c r="J25" s="198"/>
      <c r="K25" s="218"/>
    </row>
    <row r="26" spans="1:11" ht="30" customHeight="1">
      <c r="A26" s="209" t="s">
        <v>105</v>
      </c>
      <c r="B26" s="170" t="s">
        <v>513</v>
      </c>
      <c r="C26" s="166"/>
      <c r="D26" s="251" t="s">
        <v>579</v>
      </c>
      <c r="E26" s="238">
        <v>81000</v>
      </c>
      <c r="F26" s="147"/>
      <c r="G26" s="149"/>
      <c r="H26" s="258" t="s">
        <v>599</v>
      </c>
      <c r="I26" s="198" t="s">
        <v>577</v>
      </c>
      <c r="J26" s="198" t="s">
        <v>583</v>
      </c>
      <c r="K26" s="218" t="s">
        <v>585</v>
      </c>
    </row>
    <row r="27" spans="1:11" ht="30" customHeight="1">
      <c r="A27" s="209" t="s">
        <v>106</v>
      </c>
      <c r="B27" s="170" t="s">
        <v>398</v>
      </c>
      <c r="C27" s="222"/>
      <c r="D27" s="251" t="s">
        <v>580</v>
      </c>
      <c r="E27" s="238">
        <v>17000</v>
      </c>
      <c r="F27" s="147"/>
      <c r="G27" s="149"/>
      <c r="H27" s="258" t="s">
        <v>599</v>
      </c>
      <c r="I27" s="198" t="s">
        <v>577</v>
      </c>
      <c r="J27" s="198" t="s">
        <v>583</v>
      </c>
      <c r="K27" s="218" t="s">
        <v>585</v>
      </c>
    </row>
    <row r="28" spans="1:11" ht="30" customHeight="1">
      <c r="A28" s="209" t="s">
        <v>107</v>
      </c>
      <c r="B28" s="170" t="s">
        <v>399</v>
      </c>
      <c r="C28" s="166"/>
      <c r="D28" s="251" t="s">
        <v>289</v>
      </c>
      <c r="E28" s="238">
        <v>37000</v>
      </c>
      <c r="F28" s="147"/>
      <c r="G28" s="149"/>
      <c r="H28" s="198" t="s">
        <v>576</v>
      </c>
      <c r="I28" s="198"/>
      <c r="J28" s="198"/>
      <c r="K28" s="218"/>
    </row>
    <row r="29" spans="1:11" ht="30" customHeight="1">
      <c r="A29" s="209" t="s">
        <v>108</v>
      </c>
      <c r="B29" s="170" t="s">
        <v>453</v>
      </c>
      <c r="C29" s="166"/>
      <c r="D29" s="251" t="s">
        <v>580</v>
      </c>
      <c r="E29" s="238">
        <v>23000</v>
      </c>
      <c r="F29" s="147"/>
      <c r="G29" s="149"/>
      <c r="H29" s="258" t="s">
        <v>599</v>
      </c>
      <c r="I29" s="198" t="s">
        <v>577</v>
      </c>
      <c r="J29" s="198" t="s">
        <v>583</v>
      </c>
      <c r="K29" s="218" t="s">
        <v>585</v>
      </c>
    </row>
    <row r="30" spans="1:11" ht="30" customHeight="1">
      <c r="A30" s="209" t="s">
        <v>109</v>
      </c>
      <c r="B30" s="170" t="s">
        <v>400</v>
      </c>
      <c r="C30" s="166"/>
      <c r="D30" s="251" t="s">
        <v>580</v>
      </c>
      <c r="E30" s="238">
        <v>18000</v>
      </c>
      <c r="F30" s="147"/>
      <c r="G30" s="149"/>
      <c r="H30" s="258" t="s">
        <v>599</v>
      </c>
      <c r="I30" s="198" t="s">
        <v>577</v>
      </c>
      <c r="J30" s="198" t="s">
        <v>583</v>
      </c>
      <c r="K30" s="218" t="s">
        <v>585</v>
      </c>
    </row>
    <row r="31" spans="1:11" ht="30" customHeight="1">
      <c r="A31" s="209" t="s">
        <v>110</v>
      </c>
      <c r="B31" s="170" t="s">
        <v>514</v>
      </c>
      <c r="C31" s="166"/>
      <c r="D31" s="251" t="s">
        <v>579</v>
      </c>
      <c r="E31" s="238">
        <v>100000</v>
      </c>
      <c r="F31" s="147"/>
      <c r="G31" s="149"/>
      <c r="H31" s="258" t="s">
        <v>599</v>
      </c>
      <c r="I31" s="198" t="s">
        <v>577</v>
      </c>
      <c r="J31" s="198" t="s">
        <v>583</v>
      </c>
      <c r="K31" s="218" t="s">
        <v>585</v>
      </c>
    </row>
    <row r="32" spans="1:11" ht="30" customHeight="1">
      <c r="A32" s="209" t="s">
        <v>406</v>
      </c>
      <c r="B32" s="170" t="s">
        <v>401</v>
      </c>
      <c r="C32" s="166"/>
      <c r="D32" s="251" t="s">
        <v>289</v>
      </c>
      <c r="E32" s="238">
        <v>30000</v>
      </c>
      <c r="F32" s="147"/>
      <c r="G32" s="149"/>
      <c r="H32" s="198" t="s">
        <v>576</v>
      </c>
      <c r="I32" s="198"/>
      <c r="J32" s="198"/>
      <c r="K32" s="218"/>
    </row>
    <row r="33" spans="1:11" ht="30" customHeight="1">
      <c r="A33" s="209" t="s">
        <v>407</v>
      </c>
      <c r="B33" s="170" t="s">
        <v>578</v>
      </c>
      <c r="C33" s="166"/>
      <c r="D33" s="251" t="s">
        <v>289</v>
      </c>
      <c r="E33" s="238">
        <v>25000</v>
      </c>
      <c r="F33" s="147"/>
      <c r="G33" s="149"/>
      <c r="H33" s="198" t="s">
        <v>576</v>
      </c>
      <c r="I33" s="198"/>
      <c r="J33" s="198"/>
      <c r="K33" s="218"/>
    </row>
    <row r="34" spans="1:11" ht="30" customHeight="1">
      <c r="A34" s="209" t="s">
        <v>408</v>
      </c>
      <c r="B34" s="170" t="s">
        <v>492</v>
      </c>
      <c r="C34" s="166"/>
      <c r="D34" s="251" t="s">
        <v>289</v>
      </c>
      <c r="E34" s="238">
        <v>7500</v>
      </c>
      <c r="F34" s="147"/>
      <c r="G34" s="146"/>
      <c r="H34" s="198" t="s">
        <v>576</v>
      </c>
      <c r="I34" s="198"/>
      <c r="J34" s="198"/>
      <c r="K34" s="218"/>
    </row>
    <row r="35" spans="1:11" ht="30" customHeight="1">
      <c r="A35" s="209" t="s">
        <v>409</v>
      </c>
      <c r="B35" s="170" t="s">
        <v>488</v>
      </c>
      <c r="C35" s="222"/>
      <c r="D35" s="251" t="s">
        <v>289</v>
      </c>
      <c r="E35" s="238">
        <v>69900</v>
      </c>
      <c r="F35" s="147"/>
      <c r="G35" s="146"/>
      <c r="H35" s="198" t="s">
        <v>576</v>
      </c>
      <c r="I35" s="198"/>
      <c r="J35" s="198"/>
      <c r="K35" s="218"/>
    </row>
    <row r="36" spans="1:11" ht="30" customHeight="1">
      <c r="A36" s="209" t="s">
        <v>410</v>
      </c>
      <c r="B36" s="170" t="s">
        <v>404</v>
      </c>
      <c r="C36" s="222"/>
      <c r="D36" s="251" t="s">
        <v>581</v>
      </c>
      <c r="E36" s="238">
        <v>110000</v>
      </c>
      <c r="F36" s="147"/>
      <c r="G36" s="146"/>
      <c r="H36" s="258" t="s">
        <v>600</v>
      </c>
      <c r="I36" s="198" t="s">
        <v>577</v>
      </c>
      <c r="J36" s="198" t="s">
        <v>583</v>
      </c>
      <c r="K36" s="218" t="s">
        <v>585</v>
      </c>
    </row>
    <row r="37" spans="1:11" ht="30" customHeight="1">
      <c r="A37" s="209" t="s">
        <v>456</v>
      </c>
      <c r="B37" s="170" t="s">
        <v>411</v>
      </c>
      <c r="C37" s="222"/>
      <c r="D37" s="251" t="s">
        <v>289</v>
      </c>
      <c r="E37" s="238">
        <v>8000</v>
      </c>
      <c r="F37" s="147"/>
      <c r="G37" s="146"/>
      <c r="H37" s="198" t="s">
        <v>576</v>
      </c>
      <c r="I37" s="198"/>
      <c r="J37" s="198"/>
      <c r="K37" s="218"/>
    </row>
    <row r="38" spans="1:11" ht="30" customHeight="1">
      <c r="A38" s="209"/>
      <c r="B38" s="170"/>
      <c r="C38" s="222"/>
      <c r="D38" s="244"/>
      <c r="E38" s="238"/>
      <c r="F38" s="147"/>
      <c r="G38" s="146"/>
      <c r="H38" s="198"/>
      <c r="I38" s="198"/>
      <c r="J38" s="198"/>
      <c r="K38" s="199"/>
    </row>
    <row r="39" spans="1:11" ht="30" customHeight="1">
      <c r="A39" s="209"/>
      <c r="B39" s="170"/>
      <c r="C39" s="222"/>
      <c r="D39" s="244"/>
      <c r="E39" s="238"/>
      <c r="F39" s="147"/>
      <c r="G39" s="146"/>
      <c r="H39" s="198"/>
      <c r="I39" s="198"/>
      <c r="J39" s="198"/>
      <c r="K39" s="199"/>
    </row>
    <row r="40" spans="1:11" ht="30" customHeight="1">
      <c r="A40" s="208" t="s">
        <v>8</v>
      </c>
      <c r="B40" s="314" t="s">
        <v>365</v>
      </c>
      <c r="C40" s="314"/>
      <c r="D40" s="221"/>
      <c r="E40" s="237">
        <f>SUM(E41:E45)</f>
        <v>240000</v>
      </c>
      <c r="F40" s="141">
        <f>SUM(F41:F44)</f>
        <v>0</v>
      </c>
      <c r="G40" s="141">
        <f>SUM(G41:G44)</f>
        <v>0</v>
      </c>
      <c r="H40" s="141"/>
      <c r="I40" s="197"/>
      <c r="J40" s="197"/>
      <c r="K40" s="199"/>
    </row>
    <row r="41" spans="1:11" ht="30" customHeight="1">
      <c r="A41" s="209" t="s">
        <v>320</v>
      </c>
      <c r="B41" s="170" t="s">
        <v>515</v>
      </c>
      <c r="C41" s="223"/>
      <c r="D41" s="253" t="s">
        <v>289</v>
      </c>
      <c r="E41" s="238">
        <v>0</v>
      </c>
      <c r="F41" s="143"/>
      <c r="G41" s="143"/>
      <c r="H41" s="198"/>
      <c r="I41" s="198"/>
      <c r="J41" s="198"/>
      <c r="K41" s="218"/>
    </row>
    <row r="42" spans="1:11" ht="30" customHeight="1">
      <c r="A42" s="209" t="s">
        <v>321</v>
      </c>
      <c r="B42" s="170" t="s">
        <v>458</v>
      </c>
      <c r="C42" s="223"/>
      <c r="D42" s="253" t="s">
        <v>289</v>
      </c>
      <c r="E42" s="238">
        <v>40000</v>
      </c>
      <c r="F42" s="143"/>
      <c r="G42" s="143"/>
      <c r="H42" s="198" t="s">
        <v>576</v>
      </c>
      <c r="I42" s="198"/>
      <c r="J42" s="198"/>
      <c r="K42" s="218"/>
    </row>
    <row r="43" spans="1:11" ht="30" customHeight="1">
      <c r="A43" s="209" t="s">
        <v>322</v>
      </c>
      <c r="B43" s="170" t="s">
        <v>516</v>
      </c>
      <c r="C43" s="223"/>
      <c r="D43" s="253" t="s">
        <v>289</v>
      </c>
      <c r="E43" s="238">
        <v>50000</v>
      </c>
      <c r="F43" s="143"/>
      <c r="G43" s="143"/>
      <c r="H43" s="198" t="s">
        <v>576</v>
      </c>
      <c r="I43" s="198"/>
      <c r="J43" s="198"/>
      <c r="K43" s="218"/>
    </row>
    <row r="44" spans="1:11" ht="30" customHeight="1">
      <c r="A44" s="209" t="s">
        <v>535</v>
      </c>
      <c r="B44" s="170" t="s">
        <v>536</v>
      </c>
      <c r="C44" s="223"/>
      <c r="D44" s="251" t="s">
        <v>582</v>
      </c>
      <c r="E44" s="238">
        <v>75000</v>
      </c>
      <c r="F44" s="143"/>
      <c r="G44" s="143"/>
      <c r="H44" s="258" t="s">
        <v>600</v>
      </c>
      <c r="I44" s="198" t="s">
        <v>577</v>
      </c>
      <c r="J44" s="198" t="s">
        <v>584</v>
      </c>
      <c r="K44" s="218" t="s">
        <v>586</v>
      </c>
    </row>
    <row r="45" spans="1:11" ht="30" customHeight="1">
      <c r="A45" s="209" t="s">
        <v>601</v>
      </c>
      <c r="B45" s="170" t="s">
        <v>602</v>
      </c>
      <c r="C45" s="223"/>
      <c r="D45" s="251" t="s">
        <v>289</v>
      </c>
      <c r="E45" s="238">
        <v>75000</v>
      </c>
      <c r="F45" s="143"/>
      <c r="G45" s="143"/>
      <c r="H45" s="258"/>
      <c r="I45" s="198"/>
      <c r="J45" s="198"/>
      <c r="K45" s="218"/>
    </row>
    <row r="46" spans="1:11" ht="30" customHeight="1">
      <c r="A46" s="209"/>
      <c r="B46" s="170"/>
      <c r="C46" s="222"/>
      <c r="D46" s="244"/>
      <c r="E46" s="238"/>
      <c r="F46" s="143"/>
      <c r="G46" s="143"/>
      <c r="H46" s="198"/>
      <c r="I46" s="198"/>
      <c r="J46" s="198"/>
      <c r="K46" s="218"/>
    </row>
    <row r="47" spans="1:11" ht="30" customHeight="1">
      <c r="A47" s="209"/>
      <c r="B47" s="171"/>
      <c r="C47" s="222"/>
      <c r="D47" s="244"/>
      <c r="E47" s="238"/>
      <c r="F47" s="143"/>
      <c r="G47" s="143"/>
      <c r="H47" s="198"/>
      <c r="I47" s="198"/>
      <c r="J47" s="198"/>
      <c r="K47" s="218"/>
    </row>
    <row r="48" spans="1:11" ht="30" customHeight="1">
      <c r="A48" s="208" t="s">
        <v>9</v>
      </c>
      <c r="B48" s="314" t="s">
        <v>366</v>
      </c>
      <c r="C48" s="314"/>
      <c r="D48" s="221"/>
      <c r="E48" s="237">
        <f>SUM(E49)</f>
        <v>9500</v>
      </c>
      <c r="F48" s="141">
        <f>SUM(F49)</f>
        <v>0</v>
      </c>
      <c r="G48" s="141">
        <f>SUM(G49)</f>
        <v>0</v>
      </c>
      <c r="H48" s="141"/>
      <c r="I48" s="197"/>
      <c r="J48" s="197"/>
      <c r="K48" s="218"/>
    </row>
    <row r="49" spans="1:11" ht="30" customHeight="1">
      <c r="A49" s="209" t="s">
        <v>323</v>
      </c>
      <c r="B49" s="170" t="s">
        <v>413</v>
      </c>
      <c r="C49" s="166"/>
      <c r="D49" s="251" t="s">
        <v>289</v>
      </c>
      <c r="E49" s="238">
        <v>9500</v>
      </c>
      <c r="F49" s="143"/>
      <c r="G49" s="143"/>
      <c r="H49" s="198"/>
      <c r="I49" s="198"/>
      <c r="J49" s="198"/>
      <c r="K49" s="218"/>
    </row>
    <row r="50" spans="1:11" ht="30" customHeight="1">
      <c r="A50" s="209"/>
      <c r="B50" s="170"/>
      <c r="C50" s="166"/>
      <c r="D50" s="243"/>
      <c r="E50" s="238"/>
      <c r="F50" s="143"/>
      <c r="G50" s="143"/>
      <c r="H50" s="198"/>
      <c r="I50" s="198"/>
      <c r="J50" s="198"/>
      <c r="K50" s="218"/>
    </row>
    <row r="51" spans="1:11" ht="30" customHeight="1">
      <c r="A51" s="209"/>
      <c r="B51" s="170"/>
      <c r="C51" s="166"/>
      <c r="D51" s="243"/>
      <c r="E51" s="238"/>
      <c r="F51" s="143"/>
      <c r="G51" s="143"/>
      <c r="H51" s="198"/>
      <c r="I51" s="198"/>
      <c r="J51" s="198"/>
      <c r="K51" s="218"/>
    </row>
    <row r="52" spans="1:11" ht="30" customHeight="1">
      <c r="A52" s="208" t="s">
        <v>113</v>
      </c>
      <c r="B52" s="320" t="s">
        <v>367</v>
      </c>
      <c r="C52" s="321"/>
      <c r="D52" s="246"/>
      <c r="E52" s="237">
        <f>SUM(E53)</f>
        <v>15000</v>
      </c>
      <c r="F52" s="141">
        <f>SUM(F53)</f>
        <v>0</v>
      </c>
      <c r="G52" s="141">
        <f>SUM(G53)</f>
        <v>0</v>
      </c>
      <c r="H52" s="141"/>
      <c r="I52" s="197"/>
      <c r="J52" s="197"/>
      <c r="K52" s="218"/>
    </row>
    <row r="53" spans="1:11" s="30" customFormat="1" ht="30" customHeight="1">
      <c r="A53" s="209" t="s">
        <v>114</v>
      </c>
      <c r="B53" s="169" t="s">
        <v>460</v>
      </c>
      <c r="C53" s="166"/>
      <c r="D53" s="251" t="s">
        <v>289</v>
      </c>
      <c r="E53" s="238">
        <v>15000</v>
      </c>
      <c r="F53" s="147"/>
      <c r="G53" s="143"/>
      <c r="H53" s="198"/>
      <c r="I53" s="198"/>
      <c r="J53" s="198"/>
      <c r="K53" s="218"/>
    </row>
    <row r="54" spans="1:11" s="30" customFormat="1" ht="30" customHeight="1">
      <c r="A54" s="209"/>
      <c r="B54" s="169"/>
      <c r="C54" s="166"/>
      <c r="D54" s="243"/>
      <c r="E54" s="238"/>
      <c r="F54" s="147"/>
      <c r="G54" s="143"/>
      <c r="H54" s="198"/>
      <c r="I54" s="198"/>
      <c r="J54" s="198"/>
      <c r="K54" s="218"/>
    </row>
    <row r="55" spans="1:11" s="30" customFormat="1" ht="30" customHeight="1">
      <c r="A55" s="209"/>
      <c r="B55" s="169"/>
      <c r="C55" s="166"/>
      <c r="D55" s="243"/>
      <c r="E55" s="238"/>
      <c r="F55" s="147"/>
      <c r="G55" s="143"/>
      <c r="H55" s="198"/>
      <c r="I55" s="198"/>
      <c r="J55" s="198"/>
      <c r="K55" s="218"/>
    </row>
    <row r="56" spans="1:11" s="30" customFormat="1" ht="30" customHeight="1">
      <c r="A56" s="208" t="s">
        <v>14</v>
      </c>
      <c r="B56" s="320" t="s">
        <v>538</v>
      </c>
      <c r="C56" s="322"/>
      <c r="D56" s="230"/>
      <c r="E56" s="237">
        <f>SUM(E57)</f>
        <v>10000</v>
      </c>
      <c r="F56" s="141">
        <f>SUM(F57)</f>
        <v>0</v>
      </c>
      <c r="G56" s="141">
        <f>SUM(G57)</f>
        <v>0</v>
      </c>
      <c r="H56" s="141"/>
      <c r="I56" s="197"/>
      <c r="J56" s="197"/>
      <c r="K56" s="218"/>
    </row>
    <row r="57" spans="1:11" s="30" customFormat="1" ht="30" customHeight="1">
      <c r="A57" s="209" t="s">
        <v>417</v>
      </c>
      <c r="B57" s="169" t="s">
        <v>539</v>
      </c>
      <c r="C57" s="166"/>
      <c r="D57" s="251" t="s">
        <v>289</v>
      </c>
      <c r="E57" s="238">
        <v>10000</v>
      </c>
      <c r="F57" s="147"/>
      <c r="G57" s="143"/>
      <c r="H57" s="198"/>
      <c r="I57" s="198"/>
      <c r="J57" s="198"/>
      <c r="K57" s="218"/>
    </row>
    <row r="58" spans="1:11" s="30" customFormat="1" ht="30" customHeight="1">
      <c r="A58" s="209"/>
      <c r="B58" s="169"/>
      <c r="C58" s="166"/>
      <c r="D58" s="243"/>
      <c r="E58" s="238"/>
      <c r="F58" s="147"/>
      <c r="G58" s="143"/>
      <c r="H58" s="198"/>
      <c r="I58" s="198"/>
      <c r="J58" s="198"/>
      <c r="K58" s="218"/>
    </row>
    <row r="59" spans="1:11" s="30" customFormat="1" ht="30" customHeight="1">
      <c r="A59" s="209"/>
      <c r="B59" s="169"/>
      <c r="C59" s="166"/>
      <c r="D59" s="243"/>
      <c r="E59" s="238"/>
      <c r="F59" s="147"/>
      <c r="G59" s="143"/>
      <c r="H59" s="198"/>
      <c r="I59" s="198"/>
      <c r="J59" s="198"/>
      <c r="K59" s="218"/>
    </row>
    <row r="60" spans="1:11" ht="30" customHeight="1">
      <c r="A60" s="208" t="s">
        <v>15</v>
      </c>
      <c r="B60" s="314" t="s">
        <v>369</v>
      </c>
      <c r="C60" s="314"/>
      <c r="D60" s="221"/>
      <c r="E60" s="237">
        <f>SUM(E61:E65)</f>
        <v>49800</v>
      </c>
      <c r="F60" s="141">
        <f>SUM(F61:F64)</f>
        <v>0</v>
      </c>
      <c r="G60" s="141">
        <f>SUM(G61:G64)</f>
        <v>0</v>
      </c>
      <c r="H60" s="141"/>
      <c r="I60" s="197"/>
      <c r="J60" s="197"/>
      <c r="K60" s="218"/>
    </row>
    <row r="61" spans="1:11" ht="30" customHeight="1">
      <c r="A61" s="210" t="s">
        <v>17</v>
      </c>
      <c r="B61" s="170" t="s">
        <v>414</v>
      </c>
      <c r="C61" s="222"/>
      <c r="D61" s="252" t="s">
        <v>289</v>
      </c>
      <c r="E61" s="238">
        <v>26000</v>
      </c>
      <c r="F61" s="148"/>
      <c r="G61" s="148"/>
      <c r="H61" s="198" t="s">
        <v>576</v>
      </c>
      <c r="I61" s="198"/>
      <c r="J61" s="198"/>
      <c r="K61" s="218"/>
    </row>
    <row r="62" spans="1:11" ht="30" customHeight="1">
      <c r="A62" s="210" t="s">
        <v>335</v>
      </c>
      <c r="B62" s="169" t="s">
        <v>118</v>
      </c>
      <c r="C62" s="172"/>
      <c r="D62" s="252" t="s">
        <v>289</v>
      </c>
      <c r="E62" s="238">
        <v>5000</v>
      </c>
      <c r="F62" s="148"/>
      <c r="G62" s="149"/>
      <c r="H62" s="198"/>
      <c r="I62" s="198"/>
      <c r="J62" s="198"/>
      <c r="K62" s="218"/>
    </row>
    <row r="63" spans="1:11" s="30" customFormat="1" ht="30" customHeight="1">
      <c r="A63" s="210" t="s">
        <v>20</v>
      </c>
      <c r="B63" s="169" t="s">
        <v>415</v>
      </c>
      <c r="C63" s="222"/>
      <c r="D63" s="252" t="s">
        <v>289</v>
      </c>
      <c r="E63" s="238">
        <v>3800</v>
      </c>
      <c r="F63" s="151"/>
      <c r="G63" s="148"/>
      <c r="H63" s="198"/>
      <c r="I63" s="198"/>
      <c r="J63" s="198"/>
      <c r="K63" s="218"/>
    </row>
    <row r="64" spans="1:11" ht="30" customHeight="1">
      <c r="A64" s="210" t="s">
        <v>540</v>
      </c>
      <c r="B64" s="169" t="s">
        <v>416</v>
      </c>
      <c r="C64" s="166"/>
      <c r="D64" s="252" t="s">
        <v>289</v>
      </c>
      <c r="E64" s="238">
        <v>15000</v>
      </c>
      <c r="F64" s="143"/>
      <c r="G64" s="149"/>
      <c r="H64" s="198"/>
      <c r="I64" s="198"/>
      <c r="J64" s="198"/>
      <c r="K64" s="218"/>
    </row>
    <row r="65" spans="1:11" ht="30" customHeight="1">
      <c r="A65" s="210" t="s">
        <v>541</v>
      </c>
      <c r="B65" s="169" t="s">
        <v>537</v>
      </c>
      <c r="C65" s="166"/>
      <c r="D65" s="252" t="s">
        <v>289</v>
      </c>
      <c r="E65" s="238">
        <v>0</v>
      </c>
      <c r="F65" s="143"/>
      <c r="G65" s="149"/>
      <c r="H65" s="198"/>
      <c r="I65" s="198"/>
      <c r="J65" s="198"/>
      <c r="K65" s="218"/>
    </row>
    <row r="66" spans="1:11" ht="30" customHeight="1">
      <c r="A66" s="210"/>
      <c r="B66" s="225"/>
      <c r="C66" s="222"/>
      <c r="D66" s="244"/>
      <c r="E66" s="238"/>
      <c r="F66" s="151"/>
      <c r="G66" s="149"/>
      <c r="H66" s="198"/>
      <c r="I66" s="198"/>
      <c r="J66" s="198"/>
      <c r="K66" s="218"/>
    </row>
    <row r="67" spans="1:11" ht="30" customHeight="1">
      <c r="A67" s="210"/>
      <c r="B67" s="169"/>
      <c r="C67" s="222"/>
      <c r="D67" s="244"/>
      <c r="E67" s="238"/>
      <c r="F67" s="151"/>
      <c r="G67" s="149"/>
      <c r="H67" s="198"/>
      <c r="I67" s="198"/>
      <c r="J67" s="198"/>
      <c r="K67" s="218"/>
    </row>
    <row r="68" spans="1:11" ht="30" customHeight="1">
      <c r="A68" s="208" t="s">
        <v>21</v>
      </c>
      <c r="B68" s="314" t="s">
        <v>370</v>
      </c>
      <c r="C68" s="314"/>
      <c r="D68" s="221"/>
      <c r="E68" s="237">
        <f>SUM(E69:E71)</f>
        <v>99900</v>
      </c>
      <c r="F68" s="141">
        <f>SUM(F69:F71)</f>
        <v>0</v>
      </c>
      <c r="G68" s="141">
        <f>SUM(G69:G71)</f>
        <v>0</v>
      </c>
      <c r="H68" s="141"/>
      <c r="I68" s="197"/>
      <c r="J68" s="197"/>
      <c r="K68" s="218"/>
    </row>
    <row r="69" spans="1:11" s="30" customFormat="1" ht="30" customHeight="1">
      <c r="A69" s="209" t="s">
        <v>22</v>
      </c>
      <c r="B69" s="169" t="s">
        <v>461</v>
      </c>
      <c r="C69" s="222"/>
      <c r="D69" s="252" t="s">
        <v>289</v>
      </c>
      <c r="E69" s="238">
        <v>25000</v>
      </c>
      <c r="F69" s="151"/>
      <c r="G69" s="148"/>
      <c r="H69" s="198" t="s">
        <v>576</v>
      </c>
      <c r="I69" s="198"/>
      <c r="J69" s="198"/>
      <c r="K69" s="218"/>
    </row>
    <row r="70" spans="1:11" ht="30" customHeight="1">
      <c r="A70" s="209" t="s">
        <v>24</v>
      </c>
      <c r="B70" s="169" t="s">
        <v>421</v>
      </c>
      <c r="C70" s="222"/>
      <c r="D70" s="252" t="s">
        <v>289</v>
      </c>
      <c r="E70" s="238">
        <v>69900</v>
      </c>
      <c r="F70" s="151"/>
      <c r="G70" s="149"/>
      <c r="H70" s="198" t="s">
        <v>576</v>
      </c>
      <c r="I70" s="198"/>
      <c r="J70" s="198"/>
      <c r="K70" s="218"/>
    </row>
    <row r="71" spans="1:11" ht="30" customHeight="1">
      <c r="A71" s="210" t="s">
        <v>25</v>
      </c>
      <c r="B71" s="169" t="s">
        <v>525</v>
      </c>
      <c r="C71" s="222"/>
      <c r="D71" s="252" t="s">
        <v>289</v>
      </c>
      <c r="E71" s="238">
        <v>5000</v>
      </c>
      <c r="F71" s="147"/>
      <c r="G71" s="146"/>
      <c r="H71" s="198"/>
      <c r="I71" s="198"/>
      <c r="J71" s="198"/>
      <c r="K71" s="218"/>
    </row>
    <row r="72" spans="1:11" ht="30" customHeight="1">
      <c r="A72" s="210"/>
      <c r="B72" s="169"/>
      <c r="C72" s="222"/>
      <c r="D72" s="244"/>
      <c r="E72" s="238"/>
      <c r="F72" s="147"/>
      <c r="G72" s="146"/>
      <c r="H72" s="198"/>
      <c r="I72" s="198"/>
      <c r="J72" s="198"/>
      <c r="K72" s="218"/>
    </row>
    <row r="73" spans="1:11" ht="30" customHeight="1">
      <c r="A73" s="208" t="s">
        <v>33</v>
      </c>
      <c r="B73" s="319" t="s">
        <v>463</v>
      </c>
      <c r="C73" s="319"/>
      <c r="D73" s="226"/>
      <c r="E73" s="237">
        <f>SUM(E74:E78)</f>
        <v>34000</v>
      </c>
      <c r="F73" s="141">
        <f>SUM(F74:F78)</f>
        <v>0</v>
      </c>
      <c r="G73" s="141">
        <f>SUM(G74:G78)</f>
        <v>0</v>
      </c>
      <c r="H73" s="141"/>
      <c r="I73" s="197"/>
      <c r="J73" s="197"/>
      <c r="K73" s="218"/>
    </row>
    <row r="74" spans="1:11" ht="30" customHeight="1">
      <c r="A74" s="209" t="s">
        <v>34</v>
      </c>
      <c r="B74" s="170" t="s">
        <v>35</v>
      </c>
      <c r="C74" s="166"/>
      <c r="D74" s="251" t="s">
        <v>289</v>
      </c>
      <c r="E74" s="238">
        <v>4000</v>
      </c>
      <c r="F74" s="147"/>
      <c r="G74" s="146"/>
      <c r="H74" s="198"/>
      <c r="I74" s="198"/>
      <c r="J74" s="198"/>
      <c r="K74" s="218"/>
    </row>
    <row r="75" spans="1:11" ht="30" customHeight="1">
      <c r="A75" s="210" t="s">
        <v>36</v>
      </c>
      <c r="B75" s="169" t="s">
        <v>37</v>
      </c>
      <c r="C75" s="166"/>
      <c r="D75" s="251" t="s">
        <v>289</v>
      </c>
      <c r="E75" s="238">
        <v>1000</v>
      </c>
      <c r="F75" s="147"/>
      <c r="G75" s="146"/>
      <c r="H75" s="198"/>
      <c r="I75" s="198"/>
      <c r="J75" s="198"/>
      <c r="K75" s="218"/>
    </row>
    <row r="76" spans="1:11" ht="30" customHeight="1">
      <c r="A76" s="210" t="s">
        <v>38</v>
      </c>
      <c r="B76" s="169" t="s">
        <v>422</v>
      </c>
      <c r="C76" s="166"/>
      <c r="D76" s="251" t="s">
        <v>289</v>
      </c>
      <c r="E76" s="238">
        <v>25000</v>
      </c>
      <c r="F76" s="147"/>
      <c r="G76" s="146"/>
      <c r="H76" s="198" t="s">
        <v>576</v>
      </c>
      <c r="I76" s="198"/>
      <c r="J76" s="198"/>
      <c r="K76" s="218"/>
    </row>
    <row r="77" spans="1:11" ht="30" customHeight="1">
      <c r="A77" s="210" t="s">
        <v>160</v>
      </c>
      <c r="B77" s="169" t="s">
        <v>462</v>
      </c>
      <c r="C77" s="166"/>
      <c r="D77" s="251" t="s">
        <v>289</v>
      </c>
      <c r="E77" s="238">
        <v>4000</v>
      </c>
      <c r="F77" s="147"/>
      <c r="G77" s="146"/>
      <c r="H77" s="198"/>
      <c r="I77" s="198"/>
      <c r="J77" s="198"/>
      <c r="K77" s="218"/>
    </row>
    <row r="78" spans="1:11" ht="30" customHeight="1">
      <c r="A78" s="210"/>
      <c r="B78" s="169"/>
      <c r="C78" s="166"/>
      <c r="D78" s="243"/>
      <c r="E78" s="238"/>
      <c r="F78" s="147"/>
      <c r="G78" s="146"/>
      <c r="H78" s="198"/>
      <c r="I78" s="198"/>
      <c r="J78" s="198"/>
      <c r="K78" s="218"/>
    </row>
    <row r="79" spans="1:11" ht="30" customHeight="1">
      <c r="A79" s="210"/>
      <c r="B79" s="169"/>
      <c r="C79" s="166"/>
      <c r="D79" s="243"/>
      <c r="E79" s="238"/>
      <c r="F79" s="147"/>
      <c r="G79" s="146"/>
      <c r="H79" s="198"/>
      <c r="I79" s="198"/>
      <c r="J79" s="198"/>
      <c r="K79" s="218"/>
    </row>
    <row r="80" spans="1:11" ht="30" customHeight="1">
      <c r="A80" s="208" t="s">
        <v>40</v>
      </c>
      <c r="B80" s="314" t="s">
        <v>423</v>
      </c>
      <c r="C80" s="314"/>
      <c r="D80" s="221"/>
      <c r="E80" s="237">
        <f>SUM(E81:E85)</f>
        <v>74930</v>
      </c>
      <c r="F80" s="141">
        <f>SUM(F81:F85)</f>
        <v>0</v>
      </c>
      <c r="G80" s="141">
        <f>SUM(G81:G85)</f>
        <v>0</v>
      </c>
      <c r="H80" s="141"/>
      <c r="I80" s="197"/>
      <c r="J80" s="197"/>
      <c r="K80" s="218"/>
    </row>
    <row r="81" spans="1:11" ht="30" customHeight="1">
      <c r="A81" s="209" t="s">
        <v>41</v>
      </c>
      <c r="B81" s="169" t="s">
        <v>424</v>
      </c>
      <c r="C81" s="166"/>
      <c r="D81" s="251" t="s">
        <v>289</v>
      </c>
      <c r="E81" s="238">
        <v>25000</v>
      </c>
      <c r="F81" s="147"/>
      <c r="G81" s="146"/>
      <c r="H81" s="198" t="s">
        <v>576</v>
      </c>
      <c r="I81" s="198"/>
      <c r="J81" s="198"/>
      <c r="K81" s="218"/>
    </row>
    <row r="82" spans="1:11" ht="30" customHeight="1">
      <c r="A82" s="209" t="s">
        <v>434</v>
      </c>
      <c r="B82" s="169" t="s">
        <v>425</v>
      </c>
      <c r="C82" s="166"/>
      <c r="D82" s="251" t="s">
        <v>289</v>
      </c>
      <c r="E82" s="238">
        <v>19000</v>
      </c>
      <c r="F82" s="147"/>
      <c r="G82" s="146"/>
      <c r="H82" s="198"/>
      <c r="I82" s="198"/>
      <c r="J82" s="198"/>
      <c r="K82" s="218"/>
    </row>
    <row r="83" spans="1:11" ht="30" customHeight="1">
      <c r="A83" s="209" t="s">
        <v>542</v>
      </c>
      <c r="B83" s="169" t="s">
        <v>428</v>
      </c>
      <c r="C83" s="166"/>
      <c r="D83" s="251" t="s">
        <v>289</v>
      </c>
      <c r="E83" s="238">
        <v>19530</v>
      </c>
      <c r="F83" s="147"/>
      <c r="G83" s="146"/>
      <c r="H83" s="198"/>
      <c r="I83" s="198"/>
      <c r="J83" s="198"/>
      <c r="K83" s="218"/>
    </row>
    <row r="84" spans="1:11" ht="30" customHeight="1">
      <c r="A84" s="209" t="s">
        <v>543</v>
      </c>
      <c r="B84" s="169" t="s">
        <v>429</v>
      </c>
      <c r="C84" s="166"/>
      <c r="D84" s="251" t="s">
        <v>289</v>
      </c>
      <c r="E84" s="238">
        <v>9300</v>
      </c>
      <c r="F84" s="147"/>
      <c r="G84" s="146"/>
      <c r="H84" s="198"/>
      <c r="I84" s="198"/>
      <c r="J84" s="198"/>
      <c r="K84" s="218"/>
    </row>
    <row r="85" spans="1:11" ht="30" customHeight="1">
      <c r="A85" s="209" t="s">
        <v>544</v>
      </c>
      <c r="B85" s="169" t="s">
        <v>431</v>
      </c>
      <c r="C85" s="166"/>
      <c r="D85" s="251" t="s">
        <v>289</v>
      </c>
      <c r="E85" s="238">
        <v>2100</v>
      </c>
      <c r="F85" s="147"/>
      <c r="G85" s="146"/>
      <c r="H85" s="198"/>
      <c r="I85" s="198"/>
      <c r="J85" s="198"/>
      <c r="K85" s="218"/>
    </row>
    <row r="86" spans="1:11" ht="30" customHeight="1">
      <c r="A86" s="209"/>
      <c r="B86" s="169"/>
      <c r="C86" s="166"/>
      <c r="D86" s="243"/>
      <c r="E86" s="238"/>
      <c r="F86" s="147"/>
      <c r="G86" s="146"/>
      <c r="H86" s="198"/>
      <c r="I86" s="198"/>
      <c r="J86" s="198"/>
      <c r="K86" s="218"/>
    </row>
    <row r="87" spans="1:11" ht="30" customHeight="1">
      <c r="A87" s="209"/>
      <c r="B87" s="169"/>
      <c r="C87" s="166"/>
      <c r="D87" s="243"/>
      <c r="E87" s="238"/>
      <c r="F87" s="147"/>
      <c r="G87" s="146"/>
      <c r="H87" s="198"/>
      <c r="I87" s="198"/>
      <c r="J87" s="198"/>
      <c r="K87" s="218"/>
    </row>
    <row r="88" spans="1:11" ht="30" customHeight="1">
      <c r="A88" s="208" t="s">
        <v>435</v>
      </c>
      <c r="B88" s="314" t="s">
        <v>373</v>
      </c>
      <c r="C88" s="314"/>
      <c r="D88" s="221"/>
      <c r="E88" s="237">
        <f>SUM(E89:E90)</f>
        <v>20984</v>
      </c>
      <c r="F88" s="141">
        <f>SUM(F89:F90)</f>
        <v>0</v>
      </c>
      <c r="G88" s="141">
        <f>SUM(G89:G90)</f>
        <v>0</v>
      </c>
      <c r="H88" s="141"/>
      <c r="I88" s="197"/>
      <c r="J88" s="197"/>
      <c r="K88" s="218"/>
    </row>
    <row r="89" spans="1:11" ht="30" customHeight="1">
      <c r="A89" s="209" t="s">
        <v>43</v>
      </c>
      <c r="B89" s="169" t="s">
        <v>464</v>
      </c>
      <c r="C89" s="166"/>
      <c r="D89" s="251" t="s">
        <v>289</v>
      </c>
      <c r="E89" s="238">
        <v>20000</v>
      </c>
      <c r="F89" s="147"/>
      <c r="G89" s="146"/>
      <c r="H89" s="198" t="s">
        <v>576</v>
      </c>
      <c r="I89" s="198"/>
      <c r="J89" s="198"/>
      <c r="K89" s="218"/>
    </row>
    <row r="90" spans="1:11" s="30" customFormat="1" ht="30" customHeight="1">
      <c r="A90" s="209" t="s">
        <v>337</v>
      </c>
      <c r="B90" s="169" t="s">
        <v>433</v>
      </c>
      <c r="C90" s="166"/>
      <c r="D90" s="251" t="s">
        <v>289</v>
      </c>
      <c r="E90" s="238">
        <v>984</v>
      </c>
      <c r="F90" s="147"/>
      <c r="G90" s="143"/>
      <c r="H90" s="198"/>
      <c r="I90" s="198"/>
      <c r="J90" s="198"/>
      <c r="K90" s="218"/>
    </row>
    <row r="91" spans="1:11" s="30" customFormat="1" ht="30" customHeight="1">
      <c r="A91" s="209"/>
      <c r="B91" s="169"/>
      <c r="C91" s="166"/>
      <c r="D91" s="243"/>
      <c r="E91" s="238"/>
      <c r="F91" s="147"/>
      <c r="G91" s="143"/>
      <c r="H91" s="198"/>
      <c r="I91" s="198"/>
      <c r="J91" s="198"/>
      <c r="K91" s="218"/>
    </row>
    <row r="92" spans="1:11" s="30" customFormat="1" ht="30" customHeight="1">
      <c r="A92" s="209"/>
      <c r="B92" s="169"/>
      <c r="C92" s="166"/>
      <c r="D92" s="243"/>
      <c r="E92" s="238"/>
      <c r="F92" s="147"/>
      <c r="G92" s="143"/>
      <c r="H92" s="198"/>
      <c r="I92" s="198"/>
      <c r="J92" s="198"/>
      <c r="K92" s="218"/>
    </row>
    <row r="93" spans="1:11" ht="30" customHeight="1">
      <c r="A93" s="208" t="s">
        <v>45</v>
      </c>
      <c r="B93" s="314" t="s">
        <v>438</v>
      </c>
      <c r="C93" s="314"/>
      <c r="D93" s="221"/>
      <c r="E93" s="237">
        <f>SUM(E94:E97)</f>
        <v>54400</v>
      </c>
      <c r="F93" s="141">
        <f>SUM(F94:F97)</f>
        <v>0</v>
      </c>
      <c r="G93" s="141">
        <f>SUM(G94:G97)</f>
        <v>0</v>
      </c>
      <c r="H93" s="141"/>
      <c r="I93" s="197"/>
      <c r="J93" s="197"/>
      <c r="K93" s="218"/>
    </row>
    <row r="94" spans="1:11" ht="30" customHeight="1">
      <c r="A94" s="209" t="s">
        <v>471</v>
      </c>
      <c r="B94" s="169" t="s">
        <v>439</v>
      </c>
      <c r="C94" s="222"/>
      <c r="D94" s="251" t="s">
        <v>289</v>
      </c>
      <c r="E94" s="238">
        <v>3700</v>
      </c>
      <c r="F94" s="147"/>
      <c r="G94" s="146"/>
      <c r="H94" s="198"/>
      <c r="I94" s="198"/>
      <c r="J94" s="198"/>
      <c r="K94" s="218"/>
    </row>
    <row r="95" spans="1:11" s="30" customFormat="1" ht="30" customHeight="1">
      <c r="A95" s="209" t="s">
        <v>545</v>
      </c>
      <c r="B95" s="169" t="s">
        <v>467</v>
      </c>
      <c r="C95" s="222"/>
      <c r="D95" s="251" t="s">
        <v>289</v>
      </c>
      <c r="E95" s="238">
        <v>7500</v>
      </c>
      <c r="F95" s="147"/>
      <c r="G95" s="143"/>
      <c r="H95" s="198"/>
      <c r="I95" s="198"/>
      <c r="J95" s="198"/>
      <c r="K95" s="218"/>
    </row>
    <row r="96" spans="1:11" s="30" customFormat="1" ht="30" customHeight="1">
      <c r="A96" s="209" t="s">
        <v>546</v>
      </c>
      <c r="B96" s="169" t="s">
        <v>468</v>
      </c>
      <c r="C96" s="222"/>
      <c r="D96" s="251" t="s">
        <v>289</v>
      </c>
      <c r="E96" s="238">
        <v>41200</v>
      </c>
      <c r="F96" s="147"/>
      <c r="G96" s="143"/>
      <c r="H96" s="198" t="s">
        <v>576</v>
      </c>
      <c r="I96" s="198"/>
      <c r="J96" s="198"/>
      <c r="K96" s="218"/>
    </row>
    <row r="97" spans="1:11" s="30" customFormat="1" ht="30" customHeight="1">
      <c r="A97" s="209" t="s">
        <v>547</v>
      </c>
      <c r="B97" s="169" t="s">
        <v>470</v>
      </c>
      <c r="C97" s="222"/>
      <c r="D97" s="251" t="s">
        <v>289</v>
      </c>
      <c r="E97" s="238">
        <v>2000</v>
      </c>
      <c r="F97" s="147"/>
      <c r="G97" s="143"/>
      <c r="H97" s="198"/>
      <c r="I97" s="198"/>
      <c r="J97" s="198"/>
      <c r="K97" s="218"/>
    </row>
    <row r="98" spans="1:11" s="30" customFormat="1" ht="30" customHeight="1">
      <c r="A98" s="209"/>
      <c r="B98" s="169"/>
      <c r="C98" s="222"/>
      <c r="D98" s="244"/>
      <c r="E98" s="238"/>
      <c r="F98" s="147"/>
      <c r="G98" s="143"/>
      <c r="H98" s="198"/>
      <c r="I98" s="198"/>
      <c r="J98" s="198"/>
      <c r="K98" s="218"/>
    </row>
    <row r="99" spans="1:11" s="30" customFormat="1" ht="30" customHeight="1">
      <c r="A99" s="209"/>
      <c r="B99" s="169"/>
      <c r="C99" s="222"/>
      <c r="D99" s="244"/>
      <c r="E99" s="238"/>
      <c r="F99" s="147"/>
      <c r="G99" s="143"/>
      <c r="H99" s="198"/>
      <c r="I99" s="198"/>
      <c r="J99" s="198"/>
      <c r="K99" s="218"/>
    </row>
    <row r="100" spans="1:11" s="30" customFormat="1" ht="30" customHeight="1">
      <c r="A100" s="208" t="s">
        <v>46</v>
      </c>
      <c r="B100" s="320" t="s">
        <v>378</v>
      </c>
      <c r="C100" s="327"/>
      <c r="D100" s="247"/>
      <c r="E100" s="237">
        <f>SUM(E101)</f>
        <v>8400</v>
      </c>
      <c r="F100" s="141">
        <f>SUM(F101)</f>
        <v>0</v>
      </c>
      <c r="G100" s="141">
        <f>SUM(G101)</f>
        <v>0</v>
      </c>
      <c r="H100" s="141"/>
      <c r="I100" s="197"/>
      <c r="J100" s="197"/>
      <c r="K100" s="218"/>
    </row>
    <row r="101" spans="1:11" s="30" customFormat="1" ht="30" customHeight="1">
      <c r="A101" s="209" t="s">
        <v>436</v>
      </c>
      <c r="B101" s="170" t="s">
        <v>50</v>
      </c>
      <c r="C101" s="227"/>
      <c r="D101" s="254" t="s">
        <v>289</v>
      </c>
      <c r="E101" s="238">
        <v>8400</v>
      </c>
      <c r="F101" s="147"/>
      <c r="G101" s="143"/>
      <c r="H101" s="198"/>
      <c r="I101" s="198"/>
      <c r="J101" s="198"/>
      <c r="K101" s="218"/>
    </row>
    <row r="102" spans="1:11" s="30" customFormat="1" ht="30" customHeight="1">
      <c r="A102" s="209"/>
      <c r="B102" s="169"/>
      <c r="C102" s="222"/>
      <c r="D102" s="244"/>
      <c r="E102" s="238"/>
      <c r="F102" s="147"/>
      <c r="G102" s="143"/>
      <c r="H102" s="198"/>
      <c r="I102" s="198"/>
      <c r="J102" s="198"/>
      <c r="K102" s="218"/>
    </row>
    <row r="103" spans="1:11" s="30" customFormat="1" ht="30" customHeight="1">
      <c r="A103" s="209"/>
      <c r="B103" s="169"/>
      <c r="C103" s="222"/>
      <c r="D103" s="244"/>
      <c r="E103" s="238"/>
      <c r="F103" s="147"/>
      <c r="G103" s="143"/>
      <c r="H103" s="198"/>
      <c r="I103" s="198"/>
      <c r="J103" s="198"/>
      <c r="K103" s="218"/>
    </row>
    <row r="104" spans="1:11" ht="30" customHeight="1">
      <c r="A104" s="208" t="s">
        <v>47</v>
      </c>
      <c r="B104" s="314" t="s">
        <v>529</v>
      </c>
      <c r="C104" s="314"/>
      <c r="D104" s="221"/>
      <c r="E104" s="237">
        <f>SUM(E105:E109)</f>
        <v>78120</v>
      </c>
      <c r="F104" s="141">
        <f>SUM(F105:F109)</f>
        <v>0</v>
      </c>
      <c r="G104" s="141">
        <f>SUM(G105:G109)</f>
        <v>0</v>
      </c>
      <c r="H104" s="141"/>
      <c r="I104" s="197"/>
      <c r="J104" s="197"/>
      <c r="K104" s="218"/>
    </row>
    <row r="105" spans="1:11" ht="30" customHeight="1">
      <c r="A105" s="209" t="s">
        <v>48</v>
      </c>
      <c r="B105" s="169" t="s">
        <v>53</v>
      </c>
      <c r="C105" s="166"/>
      <c r="D105" s="251" t="s">
        <v>289</v>
      </c>
      <c r="E105" s="238">
        <v>2500</v>
      </c>
      <c r="F105" s="147"/>
      <c r="G105" s="146"/>
      <c r="H105" s="198"/>
      <c r="I105" s="198"/>
      <c r="J105" s="198"/>
      <c r="K105" s="218"/>
    </row>
    <row r="106" spans="1:11" ht="30" customHeight="1">
      <c r="A106" s="209" t="s">
        <v>338</v>
      </c>
      <c r="B106" s="169" t="s">
        <v>55</v>
      </c>
      <c r="C106" s="166"/>
      <c r="D106" s="251" t="s">
        <v>289</v>
      </c>
      <c r="E106" s="238">
        <v>260</v>
      </c>
      <c r="F106" s="147"/>
      <c r="G106" s="143"/>
      <c r="H106" s="198"/>
      <c r="I106" s="198"/>
      <c r="J106" s="198"/>
      <c r="K106" s="218"/>
    </row>
    <row r="107" spans="1:11" s="30" customFormat="1" ht="30" customHeight="1">
      <c r="A107" s="209" t="s">
        <v>548</v>
      </c>
      <c r="B107" s="169" t="s">
        <v>472</v>
      </c>
      <c r="C107" s="166"/>
      <c r="D107" s="251" t="s">
        <v>289</v>
      </c>
      <c r="E107" s="238">
        <v>3000</v>
      </c>
      <c r="F107" s="147"/>
      <c r="G107" s="146"/>
      <c r="H107" s="198"/>
      <c r="I107" s="198"/>
      <c r="J107" s="198"/>
      <c r="K107" s="218"/>
    </row>
    <row r="108" spans="1:11" s="30" customFormat="1" ht="30" customHeight="1">
      <c r="A108" s="209" t="s">
        <v>549</v>
      </c>
      <c r="B108" s="169" t="s">
        <v>528</v>
      </c>
      <c r="C108" s="166"/>
      <c r="D108" s="251" t="s">
        <v>289</v>
      </c>
      <c r="E108" s="238">
        <v>69900</v>
      </c>
      <c r="F108" s="147"/>
      <c r="G108" s="146"/>
      <c r="H108" s="198"/>
      <c r="I108" s="198"/>
      <c r="J108" s="198"/>
      <c r="K108" s="218"/>
    </row>
    <row r="109" spans="1:11" s="30" customFormat="1" ht="30" customHeight="1">
      <c r="A109" s="209" t="s">
        <v>550</v>
      </c>
      <c r="B109" s="169" t="s">
        <v>551</v>
      </c>
      <c r="C109" s="166"/>
      <c r="D109" s="251" t="s">
        <v>289</v>
      </c>
      <c r="E109" s="238">
        <v>2460</v>
      </c>
      <c r="F109" s="147"/>
      <c r="G109" s="146"/>
      <c r="H109" s="198"/>
      <c r="I109" s="198"/>
      <c r="J109" s="198"/>
      <c r="K109" s="218"/>
    </row>
    <row r="110" spans="1:11" s="30" customFormat="1" ht="30" customHeight="1">
      <c r="A110" s="209"/>
      <c r="B110" s="169"/>
      <c r="C110" s="166"/>
      <c r="D110" s="243"/>
      <c r="E110" s="238"/>
      <c r="F110" s="147"/>
      <c r="G110" s="146"/>
      <c r="H110" s="198"/>
      <c r="I110" s="198"/>
      <c r="J110" s="198"/>
      <c r="K110" s="218"/>
    </row>
    <row r="111" spans="1:11" s="30" customFormat="1" ht="30" customHeight="1">
      <c r="A111" s="209"/>
      <c r="B111" s="169"/>
      <c r="C111" s="166"/>
      <c r="D111" s="243"/>
      <c r="E111" s="238"/>
      <c r="F111" s="147"/>
      <c r="G111" s="146"/>
      <c r="H111" s="198"/>
      <c r="I111" s="198"/>
      <c r="J111" s="198"/>
      <c r="K111" s="218"/>
    </row>
    <row r="112" spans="1:11" ht="30" customHeight="1">
      <c r="A112" s="208" t="s">
        <v>51</v>
      </c>
      <c r="B112" s="314" t="s">
        <v>376</v>
      </c>
      <c r="C112" s="314"/>
      <c r="D112" s="221"/>
      <c r="E112" s="237">
        <f>SUM(E113+E114)</f>
        <v>9000</v>
      </c>
      <c r="F112" s="141">
        <f>SUM(F113+F114)</f>
        <v>0</v>
      </c>
      <c r="G112" s="141">
        <f>SUM(G113+G114)</f>
        <v>0</v>
      </c>
      <c r="H112" s="141"/>
      <c r="I112" s="197"/>
      <c r="J112" s="197"/>
      <c r="K112" s="218"/>
    </row>
    <row r="113" spans="1:11" ht="30" customHeight="1">
      <c r="A113" s="209" t="s">
        <v>52</v>
      </c>
      <c r="B113" s="170" t="s">
        <v>530</v>
      </c>
      <c r="C113" s="222"/>
      <c r="D113" s="251" t="s">
        <v>289</v>
      </c>
      <c r="E113" s="238">
        <v>4700</v>
      </c>
      <c r="F113" s="147"/>
      <c r="G113" s="146"/>
      <c r="H113" s="198"/>
      <c r="I113" s="198"/>
      <c r="J113" s="198"/>
      <c r="K113" s="218"/>
    </row>
    <row r="114" spans="1:11" ht="30" customHeight="1">
      <c r="A114" s="209" t="s">
        <v>54</v>
      </c>
      <c r="B114" s="170" t="s">
        <v>552</v>
      </c>
      <c r="C114" s="166"/>
      <c r="D114" s="251" t="s">
        <v>289</v>
      </c>
      <c r="E114" s="238">
        <v>4300</v>
      </c>
      <c r="F114" s="147"/>
      <c r="G114" s="143"/>
      <c r="H114" s="198"/>
      <c r="I114" s="198"/>
      <c r="J114" s="198"/>
      <c r="K114" s="218"/>
    </row>
    <row r="115" spans="1:11" ht="30" customHeight="1">
      <c r="A115" s="210"/>
      <c r="B115" s="169"/>
      <c r="C115" s="222"/>
      <c r="D115" s="244"/>
      <c r="E115" s="238"/>
      <c r="F115" s="147"/>
      <c r="G115" s="143"/>
      <c r="H115" s="198"/>
      <c r="I115" s="198"/>
      <c r="J115" s="198"/>
      <c r="K115" s="218"/>
    </row>
    <row r="116" spans="1:11" ht="30" customHeight="1">
      <c r="A116" s="210"/>
      <c r="B116" s="169"/>
      <c r="C116" s="222"/>
      <c r="D116" s="244"/>
      <c r="E116" s="238"/>
      <c r="F116" s="147"/>
      <c r="G116" s="143"/>
      <c r="H116" s="198"/>
      <c r="I116" s="198"/>
      <c r="J116" s="198"/>
      <c r="K116" s="218"/>
    </row>
    <row r="117" spans="1:11" s="30" customFormat="1" ht="30" customHeight="1">
      <c r="A117" s="208" t="s">
        <v>553</v>
      </c>
      <c r="B117" s="323" t="s">
        <v>442</v>
      </c>
      <c r="C117" s="324"/>
      <c r="D117" s="248"/>
      <c r="E117" s="237">
        <f>SUM(E118)</f>
        <v>1840</v>
      </c>
      <c r="F117" s="141">
        <f>SUM(F118)</f>
        <v>0</v>
      </c>
      <c r="G117" s="141">
        <f>SUM(G118)</f>
        <v>0</v>
      </c>
      <c r="H117" s="141"/>
      <c r="I117" s="197"/>
      <c r="J117" s="197"/>
      <c r="K117" s="218"/>
    </row>
    <row r="118" spans="1:11" ht="30" customHeight="1">
      <c r="A118" s="211" t="s">
        <v>58</v>
      </c>
      <c r="B118" s="170" t="s">
        <v>443</v>
      </c>
      <c r="C118" s="166"/>
      <c r="D118" s="251" t="s">
        <v>289</v>
      </c>
      <c r="E118" s="238">
        <v>1840</v>
      </c>
      <c r="F118" s="147"/>
      <c r="G118" s="146"/>
      <c r="H118" s="198"/>
      <c r="I118" s="198"/>
      <c r="J118" s="198"/>
      <c r="K118" s="218"/>
    </row>
    <row r="119" spans="1:11" ht="30" customHeight="1">
      <c r="A119" s="211"/>
      <c r="B119" s="170"/>
      <c r="C119" s="166"/>
      <c r="D119" s="243"/>
      <c r="E119" s="238"/>
      <c r="F119" s="147"/>
      <c r="G119" s="146"/>
      <c r="H119" s="198"/>
      <c r="I119" s="198"/>
      <c r="J119" s="198"/>
      <c r="K119" s="218"/>
    </row>
    <row r="120" spans="1:11" ht="30" customHeight="1">
      <c r="A120" s="211"/>
      <c r="B120" s="170"/>
      <c r="C120" s="166"/>
      <c r="D120" s="243"/>
      <c r="E120" s="238"/>
      <c r="F120" s="147"/>
      <c r="G120" s="146"/>
      <c r="H120" s="198"/>
      <c r="I120" s="198"/>
      <c r="J120" s="198"/>
      <c r="K120" s="218"/>
    </row>
    <row r="121" spans="1:11" ht="30" customHeight="1">
      <c r="A121" s="212" t="s">
        <v>475</v>
      </c>
      <c r="B121" s="320" t="s">
        <v>554</v>
      </c>
      <c r="C121" s="325"/>
      <c r="D121" s="221"/>
      <c r="E121" s="237">
        <f>SUM(E122)</f>
        <v>720</v>
      </c>
      <c r="F121" s="141">
        <f>SUM(F122)</f>
        <v>0</v>
      </c>
      <c r="G121" s="141">
        <f>SUM(G122)</f>
        <v>0</v>
      </c>
      <c r="H121" s="141"/>
      <c r="I121" s="197"/>
      <c r="J121" s="197"/>
      <c r="K121" s="218"/>
    </row>
    <row r="122" spans="1:11" ht="30" customHeight="1">
      <c r="A122" s="211" t="s">
        <v>60</v>
      </c>
      <c r="B122" s="170" t="s">
        <v>555</v>
      </c>
      <c r="C122" s="166"/>
      <c r="D122" s="251" t="s">
        <v>289</v>
      </c>
      <c r="E122" s="238">
        <v>720</v>
      </c>
      <c r="F122" s="147"/>
      <c r="G122" s="143"/>
      <c r="H122" s="198"/>
      <c r="I122" s="198"/>
      <c r="J122" s="198"/>
      <c r="K122" s="218"/>
    </row>
    <row r="123" spans="1:11" s="30" customFormat="1" ht="30" customHeight="1">
      <c r="A123" s="211"/>
      <c r="B123" s="170"/>
      <c r="C123" s="166"/>
      <c r="D123" s="243"/>
      <c r="E123" s="238"/>
      <c r="F123" s="147"/>
      <c r="G123" s="146"/>
      <c r="H123" s="198"/>
      <c r="I123" s="198"/>
      <c r="J123" s="198"/>
      <c r="K123" s="218"/>
    </row>
    <row r="124" spans="1:11" ht="30" customHeight="1">
      <c r="A124" s="211"/>
      <c r="B124" s="170"/>
      <c r="C124" s="166"/>
      <c r="D124" s="243"/>
      <c r="E124" s="238"/>
      <c r="F124" s="147"/>
      <c r="G124" s="146"/>
      <c r="H124" s="198"/>
      <c r="I124" s="198"/>
      <c r="J124" s="198"/>
      <c r="K124" s="218"/>
    </row>
    <row r="125" spans="1:11" ht="30" customHeight="1">
      <c r="A125" s="208" t="s">
        <v>66</v>
      </c>
      <c r="B125" s="320" t="s">
        <v>379</v>
      </c>
      <c r="C125" s="326"/>
      <c r="D125" s="249"/>
      <c r="E125" s="237">
        <f>SUM(E126:E127)</f>
        <v>13000</v>
      </c>
      <c r="F125" s="141">
        <f>SUM(F126:F127)</f>
        <v>0</v>
      </c>
      <c r="G125" s="141">
        <f>SUM(G126:G127)</f>
        <v>0</v>
      </c>
      <c r="H125" s="141"/>
      <c r="I125" s="197"/>
      <c r="J125" s="197"/>
      <c r="K125" s="218"/>
    </row>
    <row r="126" spans="1:11" ht="30" customHeight="1">
      <c r="A126" s="211" t="s">
        <v>67</v>
      </c>
      <c r="B126" s="170" t="s">
        <v>444</v>
      </c>
      <c r="C126" s="229"/>
      <c r="D126" s="255" t="s">
        <v>289</v>
      </c>
      <c r="E126" s="238">
        <v>10000</v>
      </c>
      <c r="F126" s="147"/>
      <c r="G126" s="146"/>
      <c r="H126" s="198"/>
      <c r="I126" s="198"/>
      <c r="J126" s="198"/>
      <c r="K126" s="218"/>
    </row>
    <row r="127" spans="1:11" ht="30" customHeight="1">
      <c r="A127" s="211" t="s">
        <v>68</v>
      </c>
      <c r="B127" s="170" t="s">
        <v>445</v>
      </c>
      <c r="C127" s="229"/>
      <c r="D127" s="255" t="s">
        <v>289</v>
      </c>
      <c r="E127" s="238">
        <v>3000</v>
      </c>
      <c r="F127" s="147"/>
      <c r="G127" s="146"/>
      <c r="H127" s="198"/>
      <c r="I127" s="198"/>
      <c r="J127" s="198"/>
      <c r="K127" s="218"/>
    </row>
    <row r="128" spans="1:11" ht="30" customHeight="1">
      <c r="A128" s="211" t="s">
        <v>69</v>
      </c>
      <c r="B128" s="170" t="s">
        <v>556</v>
      </c>
      <c r="C128" s="229"/>
      <c r="D128" s="255" t="s">
        <v>289</v>
      </c>
      <c r="E128" s="238">
        <v>1200</v>
      </c>
      <c r="F128" s="147"/>
      <c r="G128" s="146"/>
      <c r="H128" s="198"/>
      <c r="I128" s="198"/>
      <c r="J128" s="198"/>
      <c r="K128" s="218"/>
    </row>
    <row r="129" spans="1:11" ht="30" customHeight="1">
      <c r="A129" s="208"/>
      <c r="B129" s="171"/>
      <c r="C129" s="229"/>
      <c r="D129" s="255"/>
      <c r="E129" s="238"/>
      <c r="F129" s="147"/>
      <c r="G129" s="146"/>
      <c r="H129" s="198"/>
      <c r="I129" s="198"/>
      <c r="J129" s="198"/>
      <c r="K129" s="218"/>
    </row>
    <row r="130" spans="1:11" ht="30" customHeight="1">
      <c r="A130" s="211"/>
      <c r="B130" s="170"/>
      <c r="C130" s="166"/>
      <c r="D130" s="255"/>
      <c r="E130" s="238"/>
      <c r="F130" s="147"/>
      <c r="G130" s="146"/>
      <c r="H130" s="198"/>
      <c r="I130" s="198"/>
      <c r="J130" s="198"/>
      <c r="K130" s="218"/>
    </row>
    <row r="131" spans="1:11" ht="30" customHeight="1">
      <c r="A131" s="212" t="s">
        <v>557</v>
      </c>
      <c r="B131" s="314" t="s">
        <v>446</v>
      </c>
      <c r="C131" s="314"/>
      <c r="D131" s="255"/>
      <c r="E131" s="237">
        <f>SUM(E132)</f>
        <v>8400</v>
      </c>
      <c r="F131" s="141">
        <f>SUM(F132)</f>
        <v>0</v>
      </c>
      <c r="G131" s="141">
        <f>SUM(G132)</f>
        <v>0</v>
      </c>
      <c r="H131" s="141"/>
      <c r="I131" s="197"/>
      <c r="J131" s="197"/>
      <c r="K131" s="218"/>
    </row>
    <row r="132" spans="1:11" ht="30" customHeight="1">
      <c r="A132" s="211" t="s">
        <v>71</v>
      </c>
      <c r="B132" s="170" t="s">
        <v>517</v>
      </c>
      <c r="C132" s="228"/>
      <c r="D132" s="255" t="s">
        <v>289</v>
      </c>
      <c r="E132" s="238">
        <v>8400</v>
      </c>
      <c r="F132" s="143"/>
      <c r="G132" s="143"/>
      <c r="H132" s="198"/>
      <c r="I132" s="198"/>
      <c r="J132" s="198"/>
      <c r="K132" s="218"/>
    </row>
    <row r="133" spans="1:11" ht="30" customHeight="1">
      <c r="A133" s="212"/>
      <c r="B133" s="171"/>
      <c r="C133" s="228"/>
      <c r="D133" s="221"/>
      <c r="E133" s="237"/>
      <c r="F133" s="143"/>
      <c r="G133" s="143"/>
      <c r="H133" s="198"/>
      <c r="I133" s="198"/>
      <c r="J133" s="198"/>
      <c r="K133" s="218"/>
    </row>
    <row r="134" spans="1:11" ht="30" customHeight="1">
      <c r="A134" s="212" t="s">
        <v>350</v>
      </c>
      <c r="B134" s="314" t="s">
        <v>477</v>
      </c>
      <c r="C134" s="314"/>
      <c r="D134" s="221"/>
      <c r="E134" s="237">
        <f>SUM(E135)</f>
        <v>0</v>
      </c>
      <c r="F134" s="141">
        <f>SUM(F135)</f>
        <v>0</v>
      </c>
      <c r="G134" s="141">
        <f>SUM(G135)</f>
        <v>0</v>
      </c>
      <c r="H134" s="141"/>
      <c r="I134" s="197"/>
      <c r="J134" s="197"/>
      <c r="K134" s="218"/>
    </row>
    <row r="135" spans="1:11" ht="30" customHeight="1">
      <c r="A135" s="211" t="s">
        <v>74</v>
      </c>
      <c r="B135" s="170" t="s">
        <v>518</v>
      </c>
      <c r="C135" s="228"/>
      <c r="D135" s="221"/>
      <c r="E135" s="238">
        <v>0</v>
      </c>
      <c r="F135" s="143"/>
      <c r="G135" s="143"/>
      <c r="H135" s="198"/>
      <c r="I135" s="198"/>
      <c r="J135" s="198"/>
      <c r="K135" s="218"/>
    </row>
    <row r="136" spans="1:11" ht="30" customHeight="1">
      <c r="A136" s="212"/>
      <c r="B136" s="171"/>
      <c r="C136" s="228"/>
      <c r="D136" s="221"/>
      <c r="E136" s="237"/>
      <c r="F136" s="143"/>
      <c r="G136" s="143"/>
      <c r="H136" s="198"/>
      <c r="I136" s="198"/>
      <c r="J136" s="198"/>
      <c r="K136" s="218"/>
    </row>
    <row r="137" spans="1:11" ht="30" customHeight="1">
      <c r="A137" s="212" t="s">
        <v>558</v>
      </c>
      <c r="B137" s="314" t="s">
        <v>119</v>
      </c>
      <c r="C137" s="314"/>
      <c r="D137" s="221"/>
      <c r="E137" s="237">
        <f>SUM(E138)</f>
        <v>0</v>
      </c>
      <c r="F137" s="141">
        <f>SUM(F138)</f>
        <v>0</v>
      </c>
      <c r="G137" s="141">
        <f>SUM(G138)</f>
        <v>0</v>
      </c>
      <c r="H137" s="141"/>
      <c r="I137" s="197"/>
      <c r="J137" s="197"/>
      <c r="K137" s="218"/>
    </row>
    <row r="138" spans="1:11" ht="30" customHeight="1">
      <c r="A138" s="213" t="s">
        <v>559</v>
      </c>
      <c r="B138" s="169" t="s">
        <v>447</v>
      </c>
      <c r="C138" s="166"/>
      <c r="D138" s="243"/>
      <c r="E138" s="238">
        <v>0</v>
      </c>
      <c r="F138" s="147"/>
      <c r="G138" s="143"/>
      <c r="H138" s="198"/>
      <c r="I138" s="198"/>
      <c r="J138" s="198"/>
      <c r="K138" s="218"/>
    </row>
    <row r="139" spans="1:11" ht="30" customHeight="1">
      <c r="A139" s="213"/>
      <c r="B139" s="169"/>
      <c r="C139" s="166"/>
      <c r="D139" s="243"/>
      <c r="E139" s="238"/>
      <c r="F139" s="147"/>
      <c r="G139" s="146"/>
      <c r="H139" s="198"/>
      <c r="I139" s="198"/>
      <c r="J139" s="198"/>
      <c r="K139" s="218"/>
    </row>
    <row r="140" spans="1:11" ht="30" customHeight="1">
      <c r="A140" s="213"/>
      <c r="B140" s="169"/>
      <c r="C140" s="166"/>
      <c r="D140" s="243"/>
      <c r="E140" s="238"/>
      <c r="F140" s="147"/>
      <c r="G140" s="146"/>
      <c r="H140" s="198"/>
      <c r="I140" s="198"/>
      <c r="J140" s="198"/>
      <c r="K140" s="218"/>
    </row>
    <row r="141" spans="1:11" ht="30" customHeight="1">
      <c r="A141" s="212" t="s">
        <v>75</v>
      </c>
      <c r="B141" s="314" t="s">
        <v>120</v>
      </c>
      <c r="C141" s="314"/>
      <c r="D141" s="221"/>
      <c r="E141" s="237"/>
      <c r="F141" s="143"/>
      <c r="G141" s="146"/>
      <c r="H141" s="198"/>
      <c r="I141" s="198"/>
      <c r="J141" s="198"/>
      <c r="K141" s="218"/>
    </row>
    <row r="142" spans="1:11" ht="30" customHeight="1">
      <c r="A142" s="214"/>
      <c r="B142" s="171"/>
      <c r="C142" s="228"/>
      <c r="D142" s="221"/>
      <c r="E142" s="237"/>
      <c r="F142" s="143"/>
      <c r="G142" s="146"/>
      <c r="H142" s="198"/>
      <c r="I142" s="198"/>
      <c r="J142" s="198"/>
      <c r="K142" s="218"/>
    </row>
    <row r="143" spans="1:11" ht="30" customHeight="1">
      <c r="A143" s="215"/>
      <c r="B143" s="170"/>
      <c r="C143" s="166"/>
      <c r="D143" s="243"/>
      <c r="E143" s="238"/>
      <c r="F143" s="147"/>
      <c r="G143" s="146"/>
      <c r="H143" s="198"/>
      <c r="I143" s="198"/>
      <c r="J143" s="198"/>
      <c r="K143" s="218"/>
    </row>
    <row r="144" spans="1:11" ht="30" customHeight="1">
      <c r="A144" s="212" t="s">
        <v>76</v>
      </c>
      <c r="B144" s="314" t="s">
        <v>138</v>
      </c>
      <c r="C144" s="314"/>
      <c r="D144" s="221"/>
      <c r="E144" s="237"/>
      <c r="F144" s="143"/>
      <c r="G144" s="149"/>
      <c r="H144" s="198"/>
      <c r="I144" s="198"/>
      <c r="J144" s="198"/>
      <c r="K144" s="218"/>
    </row>
    <row r="145" spans="1:11" ht="30" customHeight="1">
      <c r="A145" s="216"/>
      <c r="B145" s="170"/>
      <c r="C145" s="166"/>
      <c r="D145" s="243"/>
      <c r="E145" s="238"/>
      <c r="F145" s="154"/>
      <c r="G145" s="149"/>
      <c r="H145" s="198"/>
      <c r="I145" s="198"/>
      <c r="J145" s="198"/>
      <c r="K145" s="218"/>
    </row>
    <row r="146" spans="1:11" ht="30" customHeight="1">
      <c r="A146" s="212"/>
      <c r="B146" s="170"/>
      <c r="C146" s="166"/>
      <c r="D146" s="243"/>
      <c r="E146" s="238"/>
      <c r="F146" s="154"/>
      <c r="G146" s="149"/>
      <c r="H146" s="198"/>
      <c r="I146" s="198"/>
      <c r="J146" s="198"/>
      <c r="K146" s="218"/>
    </row>
    <row r="147" spans="1:11" ht="30" customHeight="1">
      <c r="A147" s="212" t="s">
        <v>77</v>
      </c>
      <c r="B147" s="314" t="s">
        <v>121</v>
      </c>
      <c r="C147" s="314"/>
      <c r="D147" s="221"/>
      <c r="E147" s="237"/>
      <c r="F147" s="143"/>
      <c r="G147" s="149"/>
      <c r="H147" s="198"/>
      <c r="I147" s="198"/>
      <c r="J147" s="198"/>
      <c r="K147" s="218"/>
    </row>
    <row r="148" spans="1:11" ht="30" customHeight="1">
      <c r="A148" s="212"/>
      <c r="B148" s="171"/>
      <c r="C148" s="228"/>
      <c r="D148" s="221"/>
      <c r="E148" s="237"/>
      <c r="F148" s="143"/>
      <c r="G148" s="149"/>
      <c r="H148" s="198"/>
      <c r="I148" s="198"/>
      <c r="J148" s="198"/>
      <c r="K148" s="218"/>
    </row>
    <row r="149" spans="1:11" ht="30" customHeight="1">
      <c r="A149" s="215"/>
      <c r="B149" s="170"/>
      <c r="C149" s="166"/>
      <c r="D149" s="243"/>
      <c r="E149" s="238"/>
      <c r="F149" s="147"/>
      <c r="G149" s="148"/>
      <c r="H149" s="198"/>
      <c r="I149" s="198"/>
      <c r="J149" s="198"/>
      <c r="K149" s="218"/>
    </row>
    <row r="150" spans="1:11" s="30" customFormat="1" ht="30" customHeight="1">
      <c r="A150" s="212" t="s">
        <v>150</v>
      </c>
      <c r="B150" s="328" t="s">
        <v>318</v>
      </c>
      <c r="C150" s="328"/>
      <c r="D150" s="230"/>
      <c r="E150" s="237"/>
      <c r="F150" s="143"/>
      <c r="G150" s="149"/>
      <c r="H150" s="198"/>
      <c r="I150" s="198"/>
      <c r="J150" s="198"/>
      <c r="K150" s="218"/>
    </row>
    <row r="151" spans="1:11" s="30" customFormat="1" ht="30" customHeight="1">
      <c r="A151" s="212"/>
      <c r="B151" s="231"/>
      <c r="C151" s="224"/>
      <c r="D151" s="230"/>
      <c r="E151" s="237"/>
      <c r="F151" s="143"/>
      <c r="G151" s="149"/>
      <c r="H151" s="198"/>
      <c r="I151" s="198"/>
      <c r="J151" s="198"/>
      <c r="K151" s="218"/>
    </row>
    <row r="152" spans="1:11" ht="30" customHeight="1">
      <c r="A152" s="215"/>
      <c r="B152" s="170"/>
      <c r="C152" s="222"/>
      <c r="D152" s="244"/>
      <c r="E152" s="238"/>
      <c r="F152" s="147"/>
      <c r="G152" s="149"/>
      <c r="H152" s="198"/>
      <c r="I152" s="198"/>
      <c r="J152" s="198"/>
      <c r="K152" s="218"/>
    </row>
    <row r="153" spans="1:11" ht="30" customHeight="1">
      <c r="A153" s="212" t="s">
        <v>153</v>
      </c>
      <c r="B153" s="320" t="s">
        <v>122</v>
      </c>
      <c r="C153" s="325"/>
      <c r="D153" s="221"/>
      <c r="E153" s="237">
        <f>SUM(E154:E155:E156:E157)</f>
        <v>369918</v>
      </c>
      <c r="F153" s="141">
        <f>SUM(F154:F155:F156:F157)</f>
        <v>0</v>
      </c>
      <c r="G153" s="141">
        <f>SUM(G154:G155:G156:G157)</f>
        <v>0</v>
      </c>
      <c r="H153" s="141"/>
      <c r="I153" s="197"/>
      <c r="J153" s="197"/>
      <c r="K153" s="218"/>
    </row>
    <row r="154" spans="1:11" ht="30" customHeight="1">
      <c r="A154" s="211" t="s">
        <v>154</v>
      </c>
      <c r="B154" s="170" t="s">
        <v>448</v>
      </c>
      <c r="C154" s="222"/>
      <c r="D154" s="251" t="s">
        <v>289</v>
      </c>
      <c r="E154" s="238">
        <v>69918</v>
      </c>
      <c r="F154" s="143"/>
      <c r="G154" s="148"/>
      <c r="H154" s="198" t="s">
        <v>576</v>
      </c>
      <c r="I154" s="198"/>
      <c r="J154" s="198"/>
      <c r="K154" s="218"/>
    </row>
    <row r="155" spans="1:11" ht="30" customHeight="1">
      <c r="A155" s="211" t="s">
        <v>155</v>
      </c>
      <c r="B155" s="170" t="s">
        <v>532</v>
      </c>
      <c r="C155" s="166"/>
      <c r="D155" s="251" t="s">
        <v>289</v>
      </c>
      <c r="E155" s="238">
        <v>0</v>
      </c>
      <c r="F155" s="148"/>
      <c r="G155" s="148"/>
      <c r="H155" s="198"/>
      <c r="I155" s="198"/>
      <c r="J155" s="198"/>
      <c r="K155" s="218"/>
    </row>
    <row r="156" spans="1:11" ht="30" customHeight="1">
      <c r="A156" s="211" t="s">
        <v>156</v>
      </c>
      <c r="B156" s="170" t="s">
        <v>562</v>
      </c>
      <c r="C156" s="166"/>
      <c r="D156" s="251" t="s">
        <v>598</v>
      </c>
      <c r="E156" s="238">
        <v>300000</v>
      </c>
      <c r="F156" s="148"/>
      <c r="G156" s="148"/>
      <c r="H156" s="258" t="s">
        <v>599</v>
      </c>
      <c r="I156" s="198" t="s">
        <v>577</v>
      </c>
      <c r="J156" s="198" t="s">
        <v>587</v>
      </c>
      <c r="K156" s="218"/>
    </row>
    <row r="157" spans="1:11" ht="30" customHeight="1">
      <c r="A157" s="211" t="s">
        <v>157</v>
      </c>
      <c r="B157" s="170" t="s">
        <v>563</v>
      </c>
      <c r="C157" s="166"/>
      <c r="D157" s="243"/>
      <c r="E157" s="238">
        <v>0</v>
      </c>
      <c r="F157" s="148"/>
      <c r="G157" s="148"/>
      <c r="H157" s="198"/>
      <c r="I157" s="198"/>
      <c r="J157" s="198"/>
      <c r="K157" s="218"/>
    </row>
    <row r="158" spans="1:11" s="30" customFormat="1" ht="30" customHeight="1">
      <c r="A158" s="211"/>
      <c r="B158" s="170"/>
      <c r="C158" s="166"/>
      <c r="D158" s="243"/>
      <c r="E158" s="238"/>
      <c r="F158" s="143"/>
      <c r="G158" s="148"/>
      <c r="H158" s="198"/>
      <c r="I158" s="198"/>
      <c r="J158" s="198"/>
      <c r="K158" s="218"/>
    </row>
    <row r="159" spans="1:11" s="30" customFormat="1" ht="30" customHeight="1">
      <c r="A159" s="211"/>
      <c r="B159" s="170"/>
      <c r="C159" s="166"/>
      <c r="D159" s="243"/>
      <c r="E159" s="238"/>
      <c r="F159" s="146"/>
      <c r="G159" s="148"/>
      <c r="H159" s="198"/>
      <c r="I159" s="198"/>
      <c r="J159" s="198"/>
      <c r="K159" s="218"/>
    </row>
    <row r="160" spans="1:11" s="30" customFormat="1" ht="30" customHeight="1">
      <c r="A160" s="212" t="s">
        <v>560</v>
      </c>
      <c r="B160" s="314" t="s">
        <v>450</v>
      </c>
      <c r="C160" s="314"/>
      <c r="D160" s="221"/>
      <c r="E160" s="237">
        <f>SUM(E161)</f>
        <v>0</v>
      </c>
      <c r="F160" s="141">
        <f>SUM(F161)</f>
        <v>0</v>
      </c>
      <c r="G160" s="141">
        <f>SUM(G161)</f>
        <v>0</v>
      </c>
      <c r="H160" s="141"/>
      <c r="I160" s="197"/>
      <c r="J160" s="197"/>
      <c r="K160" s="218"/>
    </row>
    <row r="161" spans="1:11" s="30" customFormat="1" ht="30" customHeight="1">
      <c r="A161" s="211" t="s">
        <v>356</v>
      </c>
      <c r="B161" s="170" t="s">
        <v>519</v>
      </c>
      <c r="C161" s="224"/>
      <c r="D161" s="230"/>
      <c r="E161" s="238"/>
      <c r="F161" s="151"/>
      <c r="G161" s="156"/>
      <c r="H161" s="198"/>
      <c r="I161" s="198"/>
      <c r="J161" s="198"/>
      <c r="K161" s="218"/>
    </row>
    <row r="162" spans="1:11" s="30" customFormat="1" ht="30" customHeight="1">
      <c r="A162" s="212"/>
      <c r="B162" s="231"/>
      <c r="C162" s="224"/>
      <c r="D162" s="230"/>
      <c r="E162" s="237"/>
      <c r="F162" s="151"/>
      <c r="G162" s="156"/>
      <c r="H162" s="198"/>
      <c r="I162" s="198"/>
      <c r="J162" s="198"/>
      <c r="K162" s="218"/>
    </row>
    <row r="163" spans="1:11" ht="30" customHeight="1">
      <c r="A163" s="211"/>
      <c r="B163" s="232"/>
      <c r="C163" s="166"/>
      <c r="D163" s="243"/>
      <c r="E163" s="239"/>
      <c r="F163" s="148"/>
      <c r="G163" s="149"/>
      <c r="H163" s="198"/>
      <c r="I163" s="198"/>
      <c r="J163" s="198"/>
      <c r="K163" s="218"/>
    </row>
    <row r="164" spans="1:11" ht="30" customHeight="1">
      <c r="A164" s="212"/>
      <c r="B164" s="232" t="s">
        <v>79</v>
      </c>
      <c r="C164" s="166"/>
      <c r="D164" s="243"/>
      <c r="E164" s="237">
        <f>SUM(E12,E22,E40,E48,E52,E56,E60,E68,E73,E80,E88,E93,E100,E104,E112,E117,E121,E125,E131,E134,E137,E153,E160)</f>
        <v>1874312</v>
      </c>
      <c r="F164" s="141">
        <f>SUM(F12,F22,F40,F48,F52,F56,F60,F68,F73,F80,F88,F93,F100,F104,F112,F117,F121,F125,F131,F134,F137,F153,F160)</f>
        <v>0</v>
      </c>
      <c r="G164" s="141">
        <f>SUM(G12,G22,G40,G48,G52,G56,G60,G68,G73,G80,G88,G93,G100,G104,G112,G117,G121,G125,G131,G134,G137,G153,G160)</f>
        <v>0</v>
      </c>
      <c r="H164" s="141"/>
      <c r="I164" s="197"/>
      <c r="J164" s="197"/>
      <c r="K164" s="218"/>
    </row>
    <row r="165" spans="1:11" ht="30" customHeight="1">
      <c r="A165" s="211"/>
      <c r="B165" s="170"/>
      <c r="C165" s="166"/>
      <c r="D165" s="243"/>
      <c r="E165" s="240"/>
      <c r="F165" s="160"/>
      <c r="G165" s="149"/>
      <c r="H165" s="198"/>
      <c r="I165" s="198"/>
      <c r="J165" s="198"/>
      <c r="K165" s="218"/>
    </row>
    <row r="166" spans="1:11" s="30" customFormat="1" ht="30" customHeight="1" thickBot="1">
      <c r="A166" s="217"/>
      <c r="B166" s="233"/>
      <c r="C166" s="202"/>
      <c r="D166" s="250"/>
      <c r="E166" s="241"/>
      <c r="F166" s="204"/>
      <c r="G166" s="205"/>
      <c r="H166" s="206"/>
      <c r="I166" s="206"/>
      <c r="J166" s="206"/>
      <c r="K166" s="219"/>
    </row>
    <row r="167" ht="15.75" thickTop="1"/>
    <row r="170" ht="15">
      <c r="B170" s="16" t="s">
        <v>567</v>
      </c>
    </row>
    <row r="173" spans="2:9" ht="15">
      <c r="B173" s="16" t="s">
        <v>482</v>
      </c>
      <c r="C173" s="191"/>
      <c r="D173" s="191"/>
      <c r="I173" s="256" t="s">
        <v>588</v>
      </c>
    </row>
    <row r="176" spans="2:9" ht="15">
      <c r="B176" s="16" t="s">
        <v>484</v>
      </c>
      <c r="C176" s="191"/>
      <c r="D176" s="191"/>
      <c r="I176" s="256" t="s">
        <v>485</v>
      </c>
    </row>
  </sheetData>
  <sheetProtection/>
  <mergeCells count="38">
    <mergeCell ref="B147:C147"/>
    <mergeCell ref="B150:C150"/>
    <mergeCell ref="B153:C153"/>
    <mergeCell ref="B160:C160"/>
    <mergeCell ref="B134:C134"/>
    <mergeCell ref="B137:C137"/>
    <mergeCell ref="B141:C141"/>
    <mergeCell ref="B144:C144"/>
    <mergeCell ref="B117:C117"/>
    <mergeCell ref="B121:C121"/>
    <mergeCell ref="B125:C125"/>
    <mergeCell ref="B131:C131"/>
    <mergeCell ref="B93:C93"/>
    <mergeCell ref="B100:C100"/>
    <mergeCell ref="B104:C104"/>
    <mergeCell ref="B112:C112"/>
    <mergeCell ref="B68:C68"/>
    <mergeCell ref="B73:C73"/>
    <mergeCell ref="B80:C80"/>
    <mergeCell ref="B88:C88"/>
    <mergeCell ref="B48:C48"/>
    <mergeCell ref="B52:C52"/>
    <mergeCell ref="B56:C56"/>
    <mergeCell ref="B60:C60"/>
    <mergeCell ref="B40:C40"/>
    <mergeCell ref="J8:J9"/>
    <mergeCell ref="A6:G6"/>
    <mergeCell ref="K6:K7"/>
    <mergeCell ref="A8:A9"/>
    <mergeCell ref="B8:B9"/>
    <mergeCell ref="E8:E9"/>
    <mergeCell ref="F8:G8"/>
    <mergeCell ref="H8:H9"/>
    <mergeCell ref="K8:K9"/>
    <mergeCell ref="D8:D9"/>
    <mergeCell ref="I8:I9"/>
    <mergeCell ref="B11:C11"/>
    <mergeCell ref="B12:C12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Loredana</cp:lastModifiedBy>
  <cp:lastPrinted>2016-01-08T08:58:32Z</cp:lastPrinted>
  <dcterms:created xsi:type="dcterms:W3CDTF">2007-11-15T13:12:08Z</dcterms:created>
  <dcterms:modified xsi:type="dcterms:W3CDTF">2016-01-08T09:08:40Z</dcterms:modified>
  <cp:category/>
  <cp:version/>
  <cp:contentType/>
  <cp:contentStatus/>
</cp:coreProperties>
</file>